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TF Rebalancing" sheetId="3" r:id="rId1"/>
  </sheets>
  <calcPr calcId="145621"/>
</workbook>
</file>

<file path=xl/calcChain.xml><?xml version="1.0" encoding="utf-8"?>
<calcChain xmlns="http://schemas.openxmlformats.org/spreadsheetml/2006/main">
  <c r="N39" i="3" l="1"/>
  <c r="N40" i="3"/>
  <c r="N41" i="3"/>
  <c r="N42" i="3"/>
  <c r="N43" i="3"/>
  <c r="N44" i="3"/>
  <c r="N45" i="3"/>
  <c r="N46" i="3"/>
  <c r="N47" i="3"/>
  <c r="N48" i="3"/>
  <c r="M40" i="3"/>
  <c r="M41" i="3"/>
  <c r="M42" i="3"/>
  <c r="M43" i="3"/>
  <c r="M44" i="3"/>
  <c r="M45" i="3"/>
  <c r="M46" i="3"/>
  <c r="M47" i="3"/>
  <c r="M48" i="3"/>
  <c r="L40" i="3"/>
  <c r="L41" i="3"/>
  <c r="L42" i="3"/>
  <c r="L43" i="3"/>
  <c r="L44" i="3"/>
  <c r="L45" i="3"/>
  <c r="L46" i="3"/>
  <c r="L47" i="3"/>
  <c r="L48" i="3"/>
  <c r="K48" i="3"/>
  <c r="K40" i="3"/>
  <c r="K41" i="3"/>
  <c r="K42" i="3"/>
  <c r="K43" i="3"/>
  <c r="K44" i="3"/>
  <c r="K45" i="3"/>
  <c r="K46" i="3"/>
  <c r="K47" i="3"/>
  <c r="J40" i="3"/>
  <c r="J41" i="3"/>
  <c r="J42" i="3"/>
  <c r="J43" i="3"/>
  <c r="J44" i="3"/>
  <c r="J45" i="3"/>
  <c r="J46" i="3"/>
  <c r="J47" i="3"/>
  <c r="J48" i="3"/>
  <c r="I40" i="3"/>
  <c r="I41" i="3"/>
  <c r="I42" i="3"/>
  <c r="I43" i="3"/>
  <c r="I44" i="3"/>
  <c r="I45" i="3"/>
  <c r="I46" i="3"/>
  <c r="I47" i="3"/>
  <c r="I48" i="3"/>
  <c r="J39" i="3"/>
  <c r="K39" i="3" s="1"/>
  <c r="L39" i="3" s="1"/>
  <c r="M39" i="3" s="1"/>
  <c r="I39" i="3"/>
  <c r="H49" i="3"/>
  <c r="G49" i="3"/>
  <c r="F49" i="3"/>
  <c r="H32" i="3"/>
  <c r="J24" i="3" s="1"/>
  <c r="K24" i="3" s="1"/>
  <c r="L24" i="3" s="1"/>
  <c r="M24" i="3" s="1"/>
  <c r="N24" i="3" s="1"/>
  <c r="G32" i="3"/>
  <c r="F32" i="3"/>
  <c r="H15" i="3"/>
  <c r="I7" i="3" s="1"/>
  <c r="G15" i="3"/>
  <c r="F15" i="3"/>
  <c r="I24" i="3" l="1"/>
  <c r="J23" i="3"/>
  <c r="K23" i="3" s="1"/>
  <c r="L23" i="3" s="1"/>
  <c r="M23" i="3" s="1"/>
  <c r="N23" i="3" s="1"/>
  <c r="I23" i="3"/>
  <c r="J22" i="3"/>
  <c r="K22" i="3" s="1"/>
  <c r="L22" i="3" s="1"/>
  <c r="M22" i="3" s="1"/>
  <c r="N22" i="3" s="1"/>
  <c r="I22" i="3"/>
  <c r="I5" i="3"/>
  <c r="I6" i="3"/>
  <c r="J6" i="3"/>
  <c r="K6" i="3" s="1"/>
  <c r="L6" i="3" s="1"/>
  <c r="M6" i="3" s="1"/>
  <c r="N6" i="3" s="1"/>
  <c r="J5" i="3"/>
  <c r="K5" i="3" s="1"/>
  <c r="L5" i="3" s="1"/>
  <c r="M5" i="3" s="1"/>
  <c r="N5" i="3" s="1"/>
  <c r="J7" i="3"/>
  <c r="K7" i="3" s="1"/>
  <c r="L7" i="3" s="1"/>
  <c r="M7" i="3" s="1"/>
  <c r="N7" i="3" s="1"/>
</calcChain>
</file>

<file path=xl/sharedStrings.xml><?xml version="1.0" encoding="utf-8"?>
<sst xmlns="http://schemas.openxmlformats.org/spreadsheetml/2006/main" count="134" uniqueCount="56">
  <si>
    <t>ETF 1</t>
  </si>
  <si>
    <t>ETF 2</t>
  </si>
  <si>
    <t>ETF 3</t>
  </si>
  <si>
    <t>aktueller Wert im Depot</t>
  </si>
  <si>
    <t>Sollwert</t>
  </si>
  <si>
    <t>Differenz</t>
  </si>
  <si>
    <t>iShares Dow Jones Asia Pacific Select Dividend 30</t>
  </si>
  <si>
    <t>iShares Dow Jones U.S. Select Dividend UCITS ETF</t>
  </si>
  <si>
    <t>iShares STOXX Global Select Dividend 100 UCITS ETF</t>
  </si>
  <si>
    <t>iShares STOXX Europe Large 200 UCITS ETF</t>
  </si>
  <si>
    <t>iShares STOXX Europe Small 200 UCITS ETF</t>
  </si>
  <si>
    <t>ISHARES DIVDAX UCITS ETF</t>
  </si>
  <si>
    <t>iShares MSCI AC Far East ex-Japan UCITS ETF</t>
  </si>
  <si>
    <t>iShares MSCI Emerging Markets UCITS ETF</t>
  </si>
  <si>
    <t>iShares MSCI World UCITS ETF</t>
  </si>
  <si>
    <t xml:space="preserve">iShares Developed Markets Property Yield </t>
  </si>
  <si>
    <t>A0H074</t>
  </si>
  <si>
    <t>Asien-Pazifik - Dividende</t>
  </si>
  <si>
    <t>A0D8Q4</t>
  </si>
  <si>
    <t>USA</t>
  </si>
  <si>
    <t>A0F5UH</t>
  </si>
  <si>
    <t>Welt - Dividende</t>
  </si>
  <si>
    <t>Europa - Large</t>
  </si>
  <si>
    <t>A0D8QZ</t>
  </si>
  <si>
    <t>Europa - Small</t>
  </si>
  <si>
    <t>Deutschland</t>
  </si>
  <si>
    <t>Asien-Pazifik o Japan</t>
  </si>
  <si>
    <t>A0HGWC</t>
  </si>
  <si>
    <t>Emerging Markets - Large</t>
  </si>
  <si>
    <t>A0HGV0</t>
  </si>
  <si>
    <t>Welt - Large</t>
  </si>
  <si>
    <t>A0LGQL</t>
  </si>
  <si>
    <t>Welt - Immobilien</t>
  </si>
  <si>
    <t>Name des ETFs</t>
  </si>
  <si>
    <t>WKN</t>
  </si>
  <si>
    <t>A0HGV9</t>
  </si>
  <si>
    <t>aktuelle Sparrate</t>
  </si>
  <si>
    <t>Sektor</t>
  </si>
  <si>
    <t>Soll Verteilung</t>
  </si>
  <si>
    <t>Aktuelle Ist Verteilung</t>
  </si>
  <si>
    <t>Anpassung der Sparrate um</t>
  </si>
  <si>
    <t>neue Sparrate</t>
  </si>
  <si>
    <t>neue Sparrate gerundet</t>
  </si>
  <si>
    <t>WKN 1</t>
  </si>
  <si>
    <t>WKN 2</t>
  </si>
  <si>
    <t>WKN 3</t>
  </si>
  <si>
    <t>Sektor 1</t>
  </si>
  <si>
    <t>Sektor 2</t>
  </si>
  <si>
    <t>Sektor 3</t>
  </si>
  <si>
    <t>Beschreibung und Anleitung unter:</t>
  </si>
  <si>
    <t>…</t>
  </si>
  <si>
    <t>einfaches Beispiel</t>
  </si>
  <si>
    <t>Mein Sparplan</t>
  </si>
  <si>
    <t>Beitags Beispiel</t>
  </si>
  <si>
    <t xml:space="preserve">http://selbst-schuld.com/etf-rebalancing-etf-sparplan/ </t>
  </si>
  <si>
    <t>ETF und Wertpapiersparplan ausbalancieren (www.selbst-schuld.com)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</si>
</sst>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4" fontId="0" fillId="4" borderId="1" xfId="1" applyFont="1" applyFill="1" applyBorder="1" applyAlignment="1">
      <alignment horizontal="center"/>
    </xf>
    <xf numFmtId="164" fontId="0" fillId="3" borderId="1" xfId="2" applyNumberFormat="1" applyFont="1" applyFill="1" applyBorder="1" applyAlignment="1">
      <alignment horizontal="center"/>
    </xf>
    <xf numFmtId="10" fontId="0" fillId="6" borderId="1" xfId="2" applyNumberFormat="1" applyFont="1" applyFill="1" applyBorder="1" applyAlignment="1">
      <alignment horizontal="center"/>
    </xf>
    <xf numFmtId="44" fontId="0" fillId="6" borderId="1" xfId="1" applyFont="1" applyFill="1" applyBorder="1" applyAlignment="1">
      <alignment horizontal="center"/>
    </xf>
    <xf numFmtId="44" fontId="0" fillId="6" borderId="1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44" fontId="0" fillId="5" borderId="6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44" fontId="0" fillId="4" borderId="8" xfId="1" applyFont="1" applyFill="1" applyBorder="1" applyAlignment="1">
      <alignment horizontal="center"/>
    </xf>
    <xf numFmtId="164" fontId="0" fillId="3" borderId="8" xfId="2" applyNumberFormat="1" applyFont="1" applyFill="1" applyBorder="1" applyAlignment="1">
      <alignment horizontal="center"/>
    </xf>
    <xf numFmtId="10" fontId="0" fillId="6" borderId="8" xfId="2" applyNumberFormat="1" applyFont="1" applyFill="1" applyBorder="1" applyAlignment="1">
      <alignment horizontal="center"/>
    </xf>
    <xf numFmtId="44" fontId="0" fillId="6" borderId="8" xfId="1" applyFont="1" applyFill="1" applyBorder="1" applyAlignment="1">
      <alignment horizontal="center"/>
    </xf>
    <xf numFmtId="44" fontId="0" fillId="6" borderId="8" xfId="0" applyNumberFormat="1" applyFill="1" applyBorder="1" applyAlignment="1">
      <alignment horizontal="center"/>
    </xf>
    <xf numFmtId="44" fontId="0" fillId="5" borderId="9" xfId="0" applyNumberFormat="1" applyFill="1" applyBorder="1" applyAlignment="1">
      <alignment horizontal="center"/>
    </xf>
    <xf numFmtId="0" fontId="4" fillId="0" borderId="0" xfId="3" applyAlignment="1"/>
    <xf numFmtId="0" fontId="5" fillId="0" borderId="10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0" fillId="2" borderId="7" xfId="0" applyFill="1" applyBorder="1" applyAlignment="1">
      <alignment horizontal="center"/>
    </xf>
    <xf numFmtId="44" fontId="0" fillId="0" borderId="13" xfId="0" applyNumberFormat="1" applyBorder="1"/>
    <xf numFmtId="9" fontId="0" fillId="0" borderId="14" xfId="2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6" fillId="0" borderId="0" xfId="0" applyFont="1" applyAlignment="1"/>
  </cellXfs>
  <cellStyles count="4">
    <cellStyle name="Hyper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lbst-schuld.com/etf-rebalancing-etf-sparplan/" TargetMode="External"/><Relationship Id="rId2" Type="http://schemas.openxmlformats.org/officeDocument/2006/relationships/hyperlink" Target="http://selbst-schuld.com/etf-rebalancing-etf-sparplan/" TargetMode="External"/><Relationship Id="rId1" Type="http://schemas.openxmlformats.org/officeDocument/2006/relationships/hyperlink" Target="http://selbst-schuld.com/etf-rebalancing-etf-sparp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1"/>
  <sheetViews>
    <sheetView tabSelected="1" workbookViewId="0">
      <selection activeCell="G5" sqref="G5"/>
    </sheetView>
  </sheetViews>
  <sheetFormatPr baseColWidth="10" defaultColWidth="9.140625" defaultRowHeight="15" x14ac:dyDescent="0.25"/>
  <cols>
    <col min="1" max="1" width="4.140625" customWidth="1"/>
    <col min="3" max="3" width="39.140625" customWidth="1"/>
    <col min="4" max="4" width="8.85546875" style="1" bestFit="1" customWidth="1"/>
    <col min="5" max="5" width="24.85546875" customWidth="1"/>
    <col min="6" max="14" width="13.140625" customWidth="1"/>
  </cols>
  <sheetData>
    <row r="2" spans="2:14" ht="23.25" x14ac:dyDescent="0.35">
      <c r="C2" s="31" t="s">
        <v>55</v>
      </c>
      <c r="D2" s="31"/>
      <c r="E2" s="31"/>
      <c r="F2" s="31"/>
      <c r="G2" s="31"/>
    </row>
    <row r="3" spans="2:14" ht="15.75" thickBot="1" x14ac:dyDescent="0.3"/>
    <row r="4" spans="2:14" ht="24" x14ac:dyDescent="0.25">
      <c r="B4" s="24" t="s">
        <v>52</v>
      </c>
      <c r="C4" s="9" t="s">
        <v>33</v>
      </c>
      <c r="D4" s="10" t="s">
        <v>34</v>
      </c>
      <c r="E4" s="10" t="s">
        <v>37</v>
      </c>
      <c r="F4" s="11" t="s">
        <v>36</v>
      </c>
      <c r="G4" s="11" t="s">
        <v>38</v>
      </c>
      <c r="H4" s="11" t="s">
        <v>3</v>
      </c>
      <c r="I4" s="11" t="s">
        <v>39</v>
      </c>
      <c r="J4" s="11" t="s">
        <v>4</v>
      </c>
      <c r="K4" s="11" t="s">
        <v>5</v>
      </c>
      <c r="L4" s="11" t="s">
        <v>40</v>
      </c>
      <c r="M4" s="11" t="s">
        <v>41</v>
      </c>
      <c r="N4" s="12" t="s">
        <v>42</v>
      </c>
    </row>
    <row r="5" spans="2:14" x14ac:dyDescent="0.25">
      <c r="B5" s="25"/>
      <c r="C5" s="13" t="s">
        <v>0</v>
      </c>
      <c r="D5" s="2" t="s">
        <v>43</v>
      </c>
      <c r="E5" s="2" t="s">
        <v>46</v>
      </c>
      <c r="F5" s="4"/>
      <c r="G5" s="5"/>
      <c r="H5" s="4"/>
      <c r="I5" s="6" t="e">
        <f>H5/$H$15</f>
        <v>#DIV/0!</v>
      </c>
      <c r="J5" s="7">
        <f>$H$15*G5</f>
        <v>0</v>
      </c>
      <c r="K5" s="7">
        <f>H5-J5</f>
        <v>0</v>
      </c>
      <c r="L5" s="7">
        <f>(K5/12)*-1</f>
        <v>0</v>
      </c>
      <c r="M5" s="8">
        <f>F5+L5</f>
        <v>0</v>
      </c>
      <c r="N5" s="14">
        <f>ROUND(M5,0)</f>
        <v>0</v>
      </c>
    </row>
    <row r="6" spans="2:14" x14ac:dyDescent="0.25">
      <c r="B6" s="25"/>
      <c r="C6" s="13" t="s">
        <v>1</v>
      </c>
      <c r="D6" s="2" t="s">
        <v>44</v>
      </c>
      <c r="E6" s="2" t="s">
        <v>47</v>
      </c>
      <c r="F6" s="4"/>
      <c r="G6" s="5"/>
      <c r="H6" s="4"/>
      <c r="I6" s="6" t="e">
        <f>H6/$H$15</f>
        <v>#DIV/0!</v>
      </c>
      <c r="J6" s="7">
        <f>$H$15*G6</f>
        <v>0</v>
      </c>
      <c r="K6" s="7">
        <f>H6-J6</f>
        <v>0</v>
      </c>
      <c r="L6" s="7">
        <f>(K6/12)*-1</f>
        <v>0</v>
      </c>
      <c r="M6" s="8">
        <f>F6+L6</f>
        <v>0</v>
      </c>
      <c r="N6" s="14">
        <f>ROUND(M6,0)</f>
        <v>0</v>
      </c>
    </row>
    <row r="7" spans="2:14" x14ac:dyDescent="0.25">
      <c r="B7" s="25"/>
      <c r="C7" s="13" t="s">
        <v>2</v>
      </c>
      <c r="D7" s="2" t="s">
        <v>45</v>
      </c>
      <c r="E7" s="2" t="s">
        <v>48</v>
      </c>
      <c r="F7" s="4"/>
      <c r="G7" s="5"/>
      <c r="H7" s="4"/>
      <c r="I7" s="6" t="e">
        <f>H7/$H$15</f>
        <v>#DIV/0!</v>
      </c>
      <c r="J7" s="7">
        <f>$H$15*G7</f>
        <v>0</v>
      </c>
      <c r="K7" s="7">
        <f>H7-J7</f>
        <v>0</v>
      </c>
      <c r="L7" s="7">
        <f>(K7/12)*-1</f>
        <v>0</v>
      </c>
      <c r="M7" s="8">
        <f>F7+L7</f>
        <v>0</v>
      </c>
      <c r="N7" s="14">
        <f>ROUND(M7,0)</f>
        <v>0</v>
      </c>
    </row>
    <row r="8" spans="2:14" x14ac:dyDescent="0.25">
      <c r="B8" s="25"/>
      <c r="C8" s="13" t="s">
        <v>50</v>
      </c>
      <c r="D8" s="2" t="s">
        <v>50</v>
      </c>
      <c r="E8" s="3" t="s">
        <v>50</v>
      </c>
      <c r="F8" s="4"/>
      <c r="G8" s="5"/>
      <c r="H8" s="4"/>
      <c r="I8" s="6"/>
      <c r="J8" s="7"/>
      <c r="K8" s="7"/>
      <c r="L8" s="7"/>
      <c r="M8" s="8"/>
      <c r="N8" s="14"/>
    </row>
    <row r="9" spans="2:14" x14ac:dyDescent="0.25">
      <c r="B9" s="25"/>
      <c r="C9" s="13" t="s">
        <v>50</v>
      </c>
      <c r="D9" s="2" t="s">
        <v>50</v>
      </c>
      <c r="E9" s="3" t="s">
        <v>50</v>
      </c>
      <c r="F9" s="4"/>
      <c r="G9" s="5"/>
      <c r="H9" s="4"/>
      <c r="I9" s="6"/>
      <c r="J9" s="7"/>
      <c r="K9" s="7"/>
      <c r="L9" s="7"/>
      <c r="M9" s="8"/>
      <c r="N9" s="14"/>
    </row>
    <row r="10" spans="2:14" x14ac:dyDescent="0.25">
      <c r="B10" s="25"/>
      <c r="C10" s="13" t="s">
        <v>50</v>
      </c>
      <c r="D10" s="2" t="s">
        <v>50</v>
      </c>
      <c r="E10" s="3" t="s">
        <v>50</v>
      </c>
      <c r="F10" s="4"/>
      <c r="G10" s="5"/>
      <c r="H10" s="4"/>
      <c r="I10" s="6"/>
      <c r="J10" s="7"/>
      <c r="K10" s="7"/>
      <c r="L10" s="7"/>
      <c r="M10" s="8"/>
      <c r="N10" s="14"/>
    </row>
    <row r="11" spans="2:14" x14ac:dyDescent="0.25">
      <c r="B11" s="25"/>
      <c r="C11" s="13" t="s">
        <v>50</v>
      </c>
      <c r="D11" s="2" t="s">
        <v>50</v>
      </c>
      <c r="E11" s="3" t="s">
        <v>50</v>
      </c>
      <c r="F11" s="4"/>
      <c r="G11" s="5"/>
      <c r="H11" s="4"/>
      <c r="I11" s="6"/>
      <c r="J11" s="7"/>
      <c r="K11" s="7"/>
      <c r="L11" s="7"/>
      <c r="M11" s="8"/>
      <c r="N11" s="14"/>
    </row>
    <row r="12" spans="2:14" x14ac:dyDescent="0.25">
      <c r="B12" s="25"/>
      <c r="C12" s="13" t="s">
        <v>50</v>
      </c>
      <c r="D12" s="2" t="s">
        <v>50</v>
      </c>
      <c r="E12" s="3" t="s">
        <v>50</v>
      </c>
      <c r="F12" s="4"/>
      <c r="G12" s="5"/>
      <c r="H12" s="4"/>
      <c r="I12" s="6"/>
      <c r="J12" s="7"/>
      <c r="K12" s="7"/>
      <c r="L12" s="7"/>
      <c r="M12" s="8"/>
      <c r="N12" s="14"/>
    </row>
    <row r="13" spans="2:14" x14ac:dyDescent="0.25">
      <c r="B13" s="25"/>
      <c r="C13" s="13" t="s">
        <v>50</v>
      </c>
      <c r="D13" s="2" t="s">
        <v>50</v>
      </c>
      <c r="E13" s="3" t="s">
        <v>50</v>
      </c>
      <c r="F13" s="4"/>
      <c r="G13" s="5"/>
      <c r="H13" s="4"/>
      <c r="I13" s="6"/>
      <c r="J13" s="7"/>
      <c r="K13" s="7"/>
      <c r="L13" s="7"/>
      <c r="M13" s="8"/>
      <c r="N13" s="14"/>
    </row>
    <row r="14" spans="2:14" ht="15.75" thickBot="1" x14ac:dyDescent="0.3">
      <c r="B14" s="26"/>
      <c r="C14" s="27" t="s">
        <v>50</v>
      </c>
      <c r="D14" s="15" t="s">
        <v>50</v>
      </c>
      <c r="E14" s="16" t="s">
        <v>50</v>
      </c>
      <c r="F14" s="17"/>
      <c r="G14" s="18"/>
      <c r="H14" s="17"/>
      <c r="I14" s="19"/>
      <c r="J14" s="20"/>
      <c r="K14" s="20"/>
      <c r="L14" s="20"/>
      <c r="M14" s="21"/>
      <c r="N14" s="22"/>
    </row>
    <row r="15" spans="2:14" ht="15.75" thickBot="1" x14ac:dyDescent="0.3">
      <c r="F15" s="28">
        <f>SUM(F5:F14)</f>
        <v>0</v>
      </c>
      <c r="G15" s="29">
        <f>SUM(G5:G14)</f>
        <v>0</v>
      </c>
      <c r="H15" s="30">
        <f>SUM(H5:H14)</f>
        <v>0</v>
      </c>
    </row>
    <row r="17" spans="2:14" x14ac:dyDescent="0.25">
      <c r="C17" t="s">
        <v>49</v>
      </c>
      <c r="D17" s="23" t="s">
        <v>54</v>
      </c>
      <c r="E17" s="23"/>
      <c r="F17" s="23"/>
    </row>
    <row r="20" spans="2:14" ht="15.75" thickBot="1" x14ac:dyDescent="0.3"/>
    <row r="21" spans="2:14" ht="24" x14ac:dyDescent="0.25">
      <c r="B21" s="24" t="s">
        <v>51</v>
      </c>
      <c r="C21" s="9" t="s">
        <v>33</v>
      </c>
      <c r="D21" s="10" t="s">
        <v>34</v>
      </c>
      <c r="E21" s="10" t="s">
        <v>37</v>
      </c>
      <c r="F21" s="11" t="s">
        <v>36</v>
      </c>
      <c r="G21" s="11" t="s">
        <v>38</v>
      </c>
      <c r="H21" s="11" t="s">
        <v>3</v>
      </c>
      <c r="I21" s="11" t="s">
        <v>39</v>
      </c>
      <c r="J21" s="11" t="s">
        <v>4</v>
      </c>
      <c r="K21" s="11" t="s">
        <v>5</v>
      </c>
      <c r="L21" s="11" t="s">
        <v>40</v>
      </c>
      <c r="M21" s="11" t="s">
        <v>41</v>
      </c>
      <c r="N21" s="12" t="s">
        <v>42</v>
      </c>
    </row>
    <row r="22" spans="2:14" x14ac:dyDescent="0.25">
      <c r="B22" s="25"/>
      <c r="C22" s="13" t="s">
        <v>0</v>
      </c>
      <c r="D22" s="2" t="s">
        <v>43</v>
      </c>
      <c r="E22" s="2" t="s">
        <v>46</v>
      </c>
      <c r="F22" s="4">
        <v>40</v>
      </c>
      <c r="G22" s="5">
        <v>0.33300000000000002</v>
      </c>
      <c r="H22" s="4">
        <v>650</v>
      </c>
      <c r="I22" s="6">
        <f>H22/$H$32</f>
        <v>0.40123456790123457</v>
      </c>
      <c r="J22" s="7">
        <f>$H$32*G22</f>
        <v>539.46</v>
      </c>
      <c r="K22" s="7">
        <f>H22-J22</f>
        <v>110.53999999999996</v>
      </c>
      <c r="L22" s="7">
        <f>(K22/12)*-1</f>
        <v>-9.2116666666666642</v>
      </c>
      <c r="M22" s="8">
        <f>F22+L22</f>
        <v>30.788333333333334</v>
      </c>
      <c r="N22" s="14">
        <f>ROUND(M22,0)</f>
        <v>31</v>
      </c>
    </row>
    <row r="23" spans="2:14" x14ac:dyDescent="0.25">
      <c r="B23" s="25"/>
      <c r="C23" s="13" t="s">
        <v>1</v>
      </c>
      <c r="D23" s="2" t="s">
        <v>44</v>
      </c>
      <c r="E23" s="2" t="s">
        <v>47</v>
      </c>
      <c r="F23" s="4">
        <v>40</v>
      </c>
      <c r="G23" s="5">
        <v>0.33300000000000002</v>
      </c>
      <c r="H23" s="4">
        <v>550</v>
      </c>
      <c r="I23" s="6">
        <f t="shared" ref="I23:I24" si="0">H23/$H$32</f>
        <v>0.33950617283950618</v>
      </c>
      <c r="J23" s="7">
        <f t="shared" ref="J23:J24" si="1">$H$32*G23</f>
        <v>539.46</v>
      </c>
      <c r="K23" s="7">
        <f>H23-J23</f>
        <v>10.539999999999964</v>
      </c>
      <c r="L23" s="7">
        <f>(K23/12)*-1</f>
        <v>-0.8783333333333303</v>
      </c>
      <c r="M23" s="8">
        <f>F23+L23</f>
        <v>39.12166666666667</v>
      </c>
      <c r="N23" s="14">
        <f>ROUND(M23,0)</f>
        <v>39</v>
      </c>
    </row>
    <row r="24" spans="2:14" x14ac:dyDescent="0.25">
      <c r="B24" s="25"/>
      <c r="C24" s="13" t="s">
        <v>2</v>
      </c>
      <c r="D24" s="2" t="s">
        <v>45</v>
      </c>
      <c r="E24" s="2" t="s">
        <v>48</v>
      </c>
      <c r="F24" s="4">
        <v>30</v>
      </c>
      <c r="G24" s="5">
        <v>0.33300000000000002</v>
      </c>
      <c r="H24" s="4">
        <v>420</v>
      </c>
      <c r="I24" s="6">
        <f t="shared" si="0"/>
        <v>0.25925925925925924</v>
      </c>
      <c r="J24" s="7">
        <f t="shared" si="1"/>
        <v>539.46</v>
      </c>
      <c r="K24" s="7">
        <f>H24-J24</f>
        <v>-119.46000000000004</v>
      </c>
      <c r="L24" s="7">
        <f>(K24/12)*-1</f>
        <v>9.9550000000000036</v>
      </c>
      <c r="M24" s="8">
        <f>F24+L24</f>
        <v>39.955000000000005</v>
      </c>
      <c r="N24" s="14">
        <f>ROUND(M24,0)</f>
        <v>40</v>
      </c>
    </row>
    <row r="25" spans="2:14" x14ac:dyDescent="0.25">
      <c r="B25" s="25"/>
      <c r="C25" s="13" t="s">
        <v>50</v>
      </c>
      <c r="D25" s="2" t="s">
        <v>50</v>
      </c>
      <c r="E25" s="3" t="s">
        <v>50</v>
      </c>
      <c r="F25" s="4"/>
      <c r="G25" s="5"/>
      <c r="H25" s="4"/>
      <c r="I25" s="6"/>
      <c r="J25" s="7"/>
      <c r="K25" s="7"/>
      <c r="L25" s="7"/>
      <c r="M25" s="8"/>
      <c r="N25" s="14"/>
    </row>
    <row r="26" spans="2:14" x14ac:dyDescent="0.25">
      <c r="B26" s="25"/>
      <c r="C26" s="13" t="s">
        <v>50</v>
      </c>
      <c r="D26" s="2" t="s">
        <v>50</v>
      </c>
      <c r="E26" s="3" t="s">
        <v>50</v>
      </c>
      <c r="F26" s="4"/>
      <c r="G26" s="5"/>
      <c r="H26" s="4"/>
      <c r="I26" s="6"/>
      <c r="J26" s="7"/>
      <c r="K26" s="7"/>
      <c r="L26" s="7"/>
      <c r="M26" s="8"/>
      <c r="N26" s="14"/>
    </row>
    <row r="27" spans="2:14" x14ac:dyDescent="0.25">
      <c r="B27" s="25"/>
      <c r="C27" s="13" t="s">
        <v>50</v>
      </c>
      <c r="D27" s="2" t="s">
        <v>50</v>
      </c>
      <c r="E27" s="3" t="s">
        <v>50</v>
      </c>
      <c r="F27" s="4"/>
      <c r="G27" s="5"/>
      <c r="H27" s="4"/>
      <c r="I27" s="6"/>
      <c r="J27" s="7"/>
      <c r="K27" s="7"/>
      <c r="L27" s="7"/>
      <c r="M27" s="8"/>
      <c r="N27" s="14"/>
    </row>
    <row r="28" spans="2:14" x14ac:dyDescent="0.25">
      <c r="B28" s="25"/>
      <c r="C28" s="13" t="s">
        <v>50</v>
      </c>
      <c r="D28" s="2" t="s">
        <v>50</v>
      </c>
      <c r="E28" s="3" t="s">
        <v>50</v>
      </c>
      <c r="F28" s="4"/>
      <c r="G28" s="5"/>
      <c r="H28" s="4"/>
      <c r="I28" s="6"/>
      <c r="J28" s="7"/>
      <c r="K28" s="7"/>
      <c r="L28" s="7"/>
      <c r="M28" s="8"/>
      <c r="N28" s="14"/>
    </row>
    <row r="29" spans="2:14" x14ac:dyDescent="0.25">
      <c r="B29" s="25"/>
      <c r="C29" s="13" t="s">
        <v>50</v>
      </c>
      <c r="D29" s="2" t="s">
        <v>50</v>
      </c>
      <c r="E29" s="3" t="s">
        <v>50</v>
      </c>
      <c r="F29" s="4"/>
      <c r="G29" s="5"/>
      <c r="H29" s="4"/>
      <c r="I29" s="6"/>
      <c r="J29" s="7"/>
      <c r="K29" s="7"/>
      <c r="L29" s="7"/>
      <c r="M29" s="8"/>
      <c r="N29" s="14"/>
    </row>
    <row r="30" spans="2:14" x14ac:dyDescent="0.25">
      <c r="B30" s="25"/>
      <c r="C30" s="13" t="s">
        <v>50</v>
      </c>
      <c r="D30" s="2" t="s">
        <v>50</v>
      </c>
      <c r="E30" s="3" t="s">
        <v>50</v>
      </c>
      <c r="F30" s="4"/>
      <c r="G30" s="5"/>
      <c r="H30" s="4"/>
      <c r="I30" s="6"/>
      <c r="J30" s="7"/>
      <c r="K30" s="7"/>
      <c r="L30" s="7"/>
      <c r="M30" s="8"/>
      <c r="N30" s="14"/>
    </row>
    <row r="31" spans="2:14" ht="15.75" thickBot="1" x14ac:dyDescent="0.3">
      <c r="B31" s="26"/>
      <c r="C31" s="27" t="s">
        <v>50</v>
      </c>
      <c r="D31" s="15" t="s">
        <v>50</v>
      </c>
      <c r="E31" s="16" t="s">
        <v>50</v>
      </c>
      <c r="F31" s="17"/>
      <c r="G31" s="18"/>
      <c r="H31" s="17"/>
      <c r="I31" s="19"/>
      <c r="J31" s="20"/>
      <c r="K31" s="20"/>
      <c r="L31" s="20"/>
      <c r="M31" s="21"/>
      <c r="N31" s="22"/>
    </row>
    <row r="32" spans="2:14" ht="15.75" thickBot="1" x14ac:dyDescent="0.3">
      <c r="F32" s="28">
        <f>SUM(F22:F31)</f>
        <v>110</v>
      </c>
      <c r="G32" s="29">
        <f>SUM(G22:G31)</f>
        <v>0.99900000000000011</v>
      </c>
      <c r="H32" s="30">
        <f>SUM(H22:H31)</f>
        <v>1620</v>
      </c>
    </row>
    <row r="34" spans="2:14" x14ac:dyDescent="0.25">
      <c r="C34" t="s">
        <v>49</v>
      </c>
      <c r="D34" s="23" t="s">
        <v>54</v>
      </c>
      <c r="E34" s="23"/>
      <c r="F34" s="23"/>
    </row>
    <row r="37" spans="2:14" ht="15.75" thickBot="1" x14ac:dyDescent="0.3"/>
    <row r="38" spans="2:14" ht="24" x14ac:dyDescent="0.25">
      <c r="B38" s="24" t="s">
        <v>53</v>
      </c>
      <c r="C38" s="9" t="s">
        <v>33</v>
      </c>
      <c r="D38" s="10" t="s">
        <v>34</v>
      </c>
      <c r="E38" s="10" t="s">
        <v>37</v>
      </c>
      <c r="F38" s="11" t="s">
        <v>36</v>
      </c>
      <c r="G38" s="11" t="s">
        <v>38</v>
      </c>
      <c r="H38" s="11" t="s">
        <v>3</v>
      </c>
      <c r="I38" s="11" t="s">
        <v>39</v>
      </c>
      <c r="J38" s="11" t="s">
        <v>4</v>
      </c>
      <c r="K38" s="11" t="s">
        <v>5</v>
      </c>
      <c r="L38" s="11" t="s">
        <v>40</v>
      </c>
      <c r="M38" s="11" t="s">
        <v>41</v>
      </c>
      <c r="N38" s="12" t="s">
        <v>42</v>
      </c>
    </row>
    <row r="39" spans="2:14" x14ac:dyDescent="0.25">
      <c r="B39" s="25"/>
      <c r="C39" s="13" t="s">
        <v>6</v>
      </c>
      <c r="D39" s="2" t="s">
        <v>16</v>
      </c>
      <c r="E39" s="2" t="s">
        <v>17</v>
      </c>
      <c r="F39" s="4">
        <v>47</v>
      </c>
      <c r="G39" s="5">
        <v>6.0999999999999999E-2</v>
      </c>
      <c r="H39" s="4">
        <v>805.88</v>
      </c>
      <c r="I39" s="6">
        <f>H39/$H$49</f>
        <v>8.1137789662754825E-2</v>
      </c>
      <c r="J39" s="7">
        <f>$H$49*G39</f>
        <v>605.86663999999996</v>
      </c>
      <c r="K39" s="7">
        <f>H39-J39</f>
        <v>200.01336000000003</v>
      </c>
      <c r="L39" s="7">
        <f>(K39/12)*-1</f>
        <v>-16.667780000000004</v>
      </c>
      <c r="M39" s="8">
        <f>F39+L39</f>
        <v>30.332219999999996</v>
      </c>
      <c r="N39" s="14">
        <f>ROUND(M39,0)</f>
        <v>30</v>
      </c>
    </row>
    <row r="40" spans="2:14" x14ac:dyDescent="0.25">
      <c r="B40" s="25"/>
      <c r="C40" s="13" t="s">
        <v>7</v>
      </c>
      <c r="D40" s="2" t="s">
        <v>18</v>
      </c>
      <c r="E40" s="2" t="s">
        <v>19</v>
      </c>
      <c r="F40" s="4">
        <v>52</v>
      </c>
      <c r="G40" s="5">
        <v>9.8000000000000004E-2</v>
      </c>
      <c r="H40" s="4">
        <v>1035.71</v>
      </c>
      <c r="I40" s="6">
        <f t="shared" ref="I40:I48" si="2">H40/$H$49</f>
        <v>0.10427758491538666</v>
      </c>
      <c r="J40" s="7">
        <f t="shared" ref="J40:J48" si="3">$H$49*G40</f>
        <v>973.35951999999997</v>
      </c>
      <c r="K40" s="7">
        <f t="shared" ref="K40:K48" si="4">H40-J40</f>
        <v>62.350480000000061</v>
      </c>
      <c r="L40" s="7">
        <f t="shared" ref="L40:L48" si="5">(K40/12)*-1</f>
        <v>-5.1958733333333385</v>
      </c>
      <c r="M40" s="8">
        <f t="shared" ref="M40:M48" si="6">F40+L40</f>
        <v>46.804126666666662</v>
      </c>
      <c r="N40" s="14">
        <f t="shared" ref="N40:N48" si="7">ROUND(M40,0)</f>
        <v>47</v>
      </c>
    </row>
    <row r="41" spans="2:14" x14ac:dyDescent="0.25">
      <c r="B41" s="25"/>
      <c r="C41" s="13" t="s">
        <v>12</v>
      </c>
      <c r="D41" s="2" t="s">
        <v>35</v>
      </c>
      <c r="E41" s="2" t="s">
        <v>26</v>
      </c>
      <c r="F41" s="4">
        <v>25</v>
      </c>
      <c r="G41" s="5">
        <v>6.0999999999999999E-2</v>
      </c>
      <c r="H41" s="4">
        <v>601.13</v>
      </c>
      <c r="I41" s="6">
        <f t="shared" si="2"/>
        <v>6.0523104556474673E-2</v>
      </c>
      <c r="J41" s="7">
        <f t="shared" si="3"/>
        <v>605.86663999999996</v>
      </c>
      <c r="K41" s="7">
        <f t="shared" si="4"/>
        <v>-4.7366399999999658</v>
      </c>
      <c r="L41" s="7">
        <f t="shared" si="5"/>
        <v>0.39471999999999713</v>
      </c>
      <c r="M41" s="8">
        <f t="shared" si="6"/>
        <v>25.394719999999996</v>
      </c>
      <c r="N41" s="14">
        <f t="shared" si="7"/>
        <v>25</v>
      </c>
    </row>
    <row r="42" spans="2:14" x14ac:dyDescent="0.25">
      <c r="B42" s="25"/>
      <c r="C42" s="13" t="s">
        <v>11</v>
      </c>
      <c r="D42" s="2">
        <v>263527</v>
      </c>
      <c r="E42" s="3" t="s">
        <v>25</v>
      </c>
      <c r="F42" s="4">
        <v>60</v>
      </c>
      <c r="G42" s="5">
        <v>0.12</v>
      </c>
      <c r="H42" s="4">
        <v>1011.36</v>
      </c>
      <c r="I42" s="6">
        <f t="shared" si="2"/>
        <v>0.10182597279163613</v>
      </c>
      <c r="J42" s="7">
        <f t="shared" si="3"/>
        <v>1191.8688</v>
      </c>
      <c r="K42" s="7">
        <f t="shared" si="4"/>
        <v>-180.50879999999995</v>
      </c>
      <c r="L42" s="7">
        <f t="shared" si="5"/>
        <v>15.042399999999995</v>
      </c>
      <c r="M42" s="8">
        <f t="shared" si="6"/>
        <v>75.042400000000001</v>
      </c>
      <c r="N42" s="14">
        <f t="shared" si="7"/>
        <v>75</v>
      </c>
    </row>
    <row r="43" spans="2:14" x14ac:dyDescent="0.25">
      <c r="B43" s="25"/>
      <c r="C43" s="13" t="s">
        <v>13</v>
      </c>
      <c r="D43" s="2" t="s">
        <v>27</v>
      </c>
      <c r="E43" s="3" t="s">
        <v>28</v>
      </c>
      <c r="F43" s="4">
        <v>45</v>
      </c>
      <c r="G43" s="5">
        <v>0.12</v>
      </c>
      <c r="H43" s="4">
        <v>1174.22</v>
      </c>
      <c r="I43" s="6">
        <f t="shared" si="2"/>
        <v>0.11822307958728344</v>
      </c>
      <c r="J43" s="7">
        <f t="shared" si="3"/>
        <v>1191.8688</v>
      </c>
      <c r="K43" s="7">
        <f t="shared" si="4"/>
        <v>-17.648799999999937</v>
      </c>
      <c r="L43" s="7">
        <f t="shared" si="5"/>
        <v>1.4707333333333281</v>
      </c>
      <c r="M43" s="8">
        <f t="shared" si="6"/>
        <v>46.470733333333328</v>
      </c>
      <c r="N43" s="14">
        <f t="shared" si="7"/>
        <v>46</v>
      </c>
    </row>
    <row r="44" spans="2:14" x14ac:dyDescent="0.25">
      <c r="B44" s="25"/>
      <c r="C44" s="13" t="s">
        <v>9</v>
      </c>
      <c r="D44" s="2">
        <v>593398</v>
      </c>
      <c r="E44" s="3" t="s">
        <v>22</v>
      </c>
      <c r="F44" s="4">
        <v>38</v>
      </c>
      <c r="G44" s="5">
        <v>0.11</v>
      </c>
      <c r="H44" s="4">
        <v>945.83</v>
      </c>
      <c r="I44" s="6">
        <f t="shared" si="2"/>
        <v>9.5228266735399067E-2</v>
      </c>
      <c r="J44" s="7">
        <f t="shared" si="3"/>
        <v>1092.5463999999999</v>
      </c>
      <c r="K44" s="7">
        <f t="shared" si="4"/>
        <v>-146.71639999999991</v>
      </c>
      <c r="L44" s="7">
        <f t="shared" si="5"/>
        <v>12.226366666666658</v>
      </c>
      <c r="M44" s="8">
        <f t="shared" si="6"/>
        <v>50.226366666666657</v>
      </c>
      <c r="N44" s="14">
        <f t="shared" si="7"/>
        <v>50</v>
      </c>
    </row>
    <row r="45" spans="2:14" x14ac:dyDescent="0.25">
      <c r="B45" s="25"/>
      <c r="C45" s="13" t="s">
        <v>10</v>
      </c>
      <c r="D45" s="2" t="s">
        <v>23</v>
      </c>
      <c r="E45" s="3" t="s">
        <v>24</v>
      </c>
      <c r="F45" s="4">
        <v>37</v>
      </c>
      <c r="G45" s="5">
        <v>0.11</v>
      </c>
      <c r="H45" s="4">
        <v>944.68</v>
      </c>
      <c r="I45" s="6">
        <f t="shared" si="2"/>
        <v>9.5112482179246574E-2</v>
      </c>
      <c r="J45" s="7">
        <f t="shared" si="3"/>
        <v>1092.5463999999999</v>
      </c>
      <c r="K45" s="7">
        <f t="shared" si="4"/>
        <v>-147.8664</v>
      </c>
      <c r="L45" s="7">
        <f t="shared" si="5"/>
        <v>12.3222</v>
      </c>
      <c r="M45" s="8">
        <f t="shared" si="6"/>
        <v>49.322200000000002</v>
      </c>
      <c r="N45" s="14">
        <f t="shared" si="7"/>
        <v>49</v>
      </c>
    </row>
    <row r="46" spans="2:14" x14ac:dyDescent="0.25">
      <c r="B46" s="25"/>
      <c r="C46" s="13" t="s">
        <v>8</v>
      </c>
      <c r="D46" s="2" t="s">
        <v>20</v>
      </c>
      <c r="E46" s="3" t="s">
        <v>21</v>
      </c>
      <c r="F46" s="4">
        <v>34</v>
      </c>
      <c r="G46" s="5">
        <v>0.11</v>
      </c>
      <c r="H46" s="4">
        <v>1498.44</v>
      </c>
      <c r="I46" s="6">
        <f t="shared" si="2"/>
        <v>0.15086626984446611</v>
      </c>
      <c r="J46" s="7">
        <f t="shared" si="3"/>
        <v>1092.5463999999999</v>
      </c>
      <c r="K46" s="7">
        <f t="shared" si="4"/>
        <v>405.89360000000011</v>
      </c>
      <c r="L46" s="7">
        <f t="shared" si="5"/>
        <v>-33.824466666666673</v>
      </c>
      <c r="M46" s="8">
        <f t="shared" si="6"/>
        <v>0.17553333333332688</v>
      </c>
      <c r="N46" s="14">
        <f t="shared" si="7"/>
        <v>0</v>
      </c>
    </row>
    <row r="47" spans="2:14" x14ac:dyDescent="0.25">
      <c r="B47" s="25"/>
      <c r="C47" s="13" t="s">
        <v>15</v>
      </c>
      <c r="D47" s="2" t="s">
        <v>31</v>
      </c>
      <c r="E47" s="3" t="s">
        <v>32</v>
      </c>
      <c r="F47" s="4">
        <v>35</v>
      </c>
      <c r="G47" s="5">
        <v>0.1</v>
      </c>
      <c r="H47" s="4">
        <v>891.94</v>
      </c>
      <c r="I47" s="6">
        <f t="shared" si="2"/>
        <v>8.9802501751870684E-2</v>
      </c>
      <c r="J47" s="7">
        <f t="shared" si="3"/>
        <v>993.22400000000005</v>
      </c>
      <c r="K47" s="7">
        <f t="shared" si="4"/>
        <v>-101.28399999999999</v>
      </c>
      <c r="L47" s="7">
        <f t="shared" si="5"/>
        <v>8.4403333333333332</v>
      </c>
      <c r="M47" s="8">
        <f t="shared" si="6"/>
        <v>43.440333333333335</v>
      </c>
      <c r="N47" s="14">
        <f t="shared" si="7"/>
        <v>43</v>
      </c>
    </row>
    <row r="48" spans="2:14" ht="15.75" thickBot="1" x14ac:dyDescent="0.3">
      <c r="B48" s="26"/>
      <c r="C48" s="27" t="s">
        <v>14</v>
      </c>
      <c r="D48" s="15" t="s">
        <v>29</v>
      </c>
      <c r="E48" s="16" t="s">
        <v>30</v>
      </c>
      <c r="F48" s="17">
        <v>37</v>
      </c>
      <c r="G48" s="18">
        <v>0.11</v>
      </c>
      <c r="H48" s="17">
        <v>1023.05</v>
      </c>
      <c r="I48" s="6">
        <f t="shared" si="2"/>
        <v>0.10300294797548186</v>
      </c>
      <c r="J48" s="7">
        <f t="shared" si="3"/>
        <v>1092.5463999999999</v>
      </c>
      <c r="K48" s="7">
        <f t="shared" si="4"/>
        <v>-69.496399999999994</v>
      </c>
      <c r="L48" s="7">
        <f t="shared" si="5"/>
        <v>5.7913666666666659</v>
      </c>
      <c r="M48" s="8">
        <f t="shared" si="6"/>
        <v>42.791366666666669</v>
      </c>
      <c r="N48" s="14">
        <f t="shared" si="7"/>
        <v>43</v>
      </c>
    </row>
    <row r="49" spans="3:8" ht="15.75" thickBot="1" x14ac:dyDescent="0.3">
      <c r="F49" s="28">
        <f>SUM(F39:F48)</f>
        <v>410</v>
      </c>
      <c r="G49" s="29">
        <f>SUM(G39:G48)</f>
        <v>0.99999999999999989</v>
      </c>
      <c r="H49" s="30">
        <f>SUM(H39:H48)</f>
        <v>9932.24</v>
      </c>
    </row>
    <row r="51" spans="3:8" x14ac:dyDescent="0.25">
      <c r="C51" t="s">
        <v>49</v>
      </c>
      <c r="D51" s="23" t="s">
        <v>54</v>
      </c>
      <c r="E51" s="23"/>
      <c r="F51" s="23"/>
    </row>
  </sheetData>
  <mergeCells count="3">
    <mergeCell ref="B4:B14"/>
    <mergeCell ref="B21:B31"/>
    <mergeCell ref="B38:B48"/>
  </mergeCells>
  <hyperlinks>
    <hyperlink ref="D17" r:id="rId1"/>
    <hyperlink ref="D34" r:id="rId2"/>
    <hyperlink ref="D51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ETF Rebalancing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ETF Rebalancing</dc:title>
  <dc:creator/>
  <cp:lastModifiedBy/>
  <dcterms:created xsi:type="dcterms:W3CDTF">2006-09-16T00:00:00Z</dcterms:created>
  <dcterms:modified xsi:type="dcterms:W3CDTF">2017-01-14T20:03:50Z</dcterms:modified>
</cp:coreProperties>
</file>