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C:\Users\Mini-Desktop\CloudStation\Webseiten\www.selbst-schuld.com\_YouTube - Selbstschuldcom\287 - Lebensversicherung\"/>
    </mc:Choice>
  </mc:AlternateContent>
  <xr:revisionPtr revIDLastSave="0" documentId="13_ncr:1_{768A3681-C306-46B6-A10A-D7DEDF575DFB}" xr6:coauthVersionLast="47" xr6:coauthVersionMax="47" xr10:uidLastSave="{00000000-0000-0000-0000-000000000000}"/>
  <bookViews>
    <workbookView xWindow="1110" yWindow="1185" windowWidth="29880" windowHeight="18705" xr2:uid="{00000000-000D-0000-FFFF-FFFF00000000}"/>
  </bookViews>
  <sheets>
    <sheet name="Start" sheetId="4" r:id="rId1"/>
    <sheet name="Abschlussgebühren" sheetId="1" r:id="rId2"/>
    <sheet name="Versicherung vs. ETFs" sheetId="3" r:id="rId3"/>
    <sheet name="Quick Check"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2" i="4" l="1"/>
  <c r="X20" i="4" s="1"/>
  <c r="X21" i="4" s="1"/>
  <c r="X22" i="4" s="1"/>
  <c r="X23" i="4" s="1"/>
  <c r="X24" i="4" s="1"/>
  <c r="X25" i="4" s="1"/>
  <c r="X26" i="4" s="1"/>
  <c r="X27" i="4" s="1"/>
  <c r="X28" i="4" s="1"/>
  <c r="X29" i="4" s="1"/>
  <c r="X30" i="4" s="1"/>
  <c r="X31" i="4" s="1"/>
  <c r="X32" i="4" s="1"/>
  <c r="X33" i="4" s="1"/>
  <c r="X34" i="4" s="1"/>
  <c r="X35" i="4" s="1"/>
  <c r="X36" i="4" s="1"/>
  <c r="X65" i="4" s="1"/>
  <c r="X52" i="4" s="1"/>
  <c r="X53" i="4" s="1"/>
  <c r="X54" i="4" s="1"/>
  <c r="X55" i="4" s="1"/>
  <c r="X56" i="4" s="1"/>
  <c r="X57" i="4" s="1"/>
  <c r="X58" i="4" s="1"/>
  <c r="X59" i="4" s="1"/>
  <c r="X60" i="4" s="1"/>
  <c r="X61" i="4" s="1"/>
  <c r="X62" i="4" s="1"/>
  <c r="X63" i="4" s="1"/>
  <c r="X64" i="4" s="1"/>
  <c r="X66" i="4" s="1"/>
  <c r="X67" i="4" s="1"/>
  <c r="X68" i="4" s="1"/>
  <c r="X69" i="4" s="1"/>
  <c r="X70" i="4" s="1"/>
  <c r="X71" i="4" s="1"/>
  <c r="X72" i="4" s="1"/>
  <c r="X73" i="4" s="1"/>
  <c r="X74" i="4" s="1"/>
  <c r="U12" i="4"/>
  <c r="U20" i="4" s="1"/>
  <c r="U21" i="4" s="1"/>
  <c r="U22" i="4" s="1"/>
  <c r="U23" i="4" s="1"/>
  <c r="U24" i="4" s="1"/>
  <c r="U25" i="4" s="1"/>
  <c r="U26" i="4" s="1"/>
  <c r="U27" i="4" s="1"/>
  <c r="U28" i="4" s="1"/>
  <c r="U29" i="4" s="1"/>
  <c r="U30" i="4" s="1"/>
  <c r="U31" i="4" s="1"/>
  <c r="U32" i="4" s="1"/>
  <c r="U33" i="4" s="1"/>
  <c r="U34" i="4" s="1"/>
  <c r="U35" i="4" s="1"/>
  <c r="U36" i="4" s="1"/>
  <c r="U65" i="4" s="1"/>
  <c r="U52" i="4" s="1"/>
  <c r="U53" i="4" s="1"/>
  <c r="U54" i="4" s="1"/>
  <c r="U55" i="4" s="1"/>
  <c r="U56" i="4" s="1"/>
  <c r="U57" i="4" s="1"/>
  <c r="U58" i="4" s="1"/>
  <c r="U59" i="4" s="1"/>
  <c r="U60" i="4" s="1"/>
  <c r="U61" i="4" s="1"/>
  <c r="U62" i="4" s="1"/>
  <c r="U63" i="4" s="1"/>
  <c r="U64" i="4" s="1"/>
  <c r="U66" i="4" s="1"/>
  <c r="U67" i="4" s="1"/>
  <c r="U68" i="4" s="1"/>
  <c r="U69" i="4" s="1"/>
  <c r="U70" i="4" s="1"/>
  <c r="U71" i="4" s="1"/>
  <c r="U72" i="4" s="1"/>
  <c r="U73" i="4" s="1"/>
  <c r="U74" i="4" s="1"/>
  <c r="U16" i="4" l="1"/>
  <c r="U17" i="4" s="1"/>
  <c r="U18" i="4" s="1"/>
  <c r="X16" i="4"/>
  <c r="X17" i="4" s="1"/>
  <c r="X18" i="4" s="1"/>
  <c r="W4" i="3" l="1"/>
  <c r="G6" i="3"/>
  <c r="G7" i="3" s="1"/>
  <c r="Q1" i="2"/>
  <c r="D7" i="2" s="1"/>
  <c r="D9" i="2" s="1"/>
  <c r="L12" i="3"/>
  <c r="L13" i="3"/>
  <c r="L14" i="3"/>
  <c r="L15" i="3"/>
  <c r="L16"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N12" i="3"/>
  <c r="O12" i="3" s="1"/>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17" i="3"/>
  <c r="I16" i="2"/>
  <c r="J16" i="2" s="1"/>
  <c r="I17" i="2" s="1"/>
  <c r="J17" i="2" s="1"/>
  <c r="K17" i="2" s="1"/>
  <c r="C16" i="2"/>
  <c r="D16" i="2" s="1"/>
  <c r="E16" i="2" s="1"/>
  <c r="E9" i="1"/>
  <c r="F9" i="1"/>
  <c r="G9" i="1"/>
  <c r="H9" i="1"/>
  <c r="I9" i="1"/>
  <c r="J9" i="1"/>
  <c r="K9" i="1"/>
  <c r="L9" i="1"/>
  <c r="E10" i="1"/>
  <c r="F10" i="1"/>
  <c r="G10" i="1"/>
  <c r="H10" i="1"/>
  <c r="I10" i="1"/>
  <c r="J10" i="1"/>
  <c r="K10" i="1"/>
  <c r="L10" i="1"/>
  <c r="E11" i="1"/>
  <c r="F11" i="1"/>
  <c r="G11" i="1"/>
  <c r="H11" i="1"/>
  <c r="I11" i="1"/>
  <c r="J11" i="1"/>
  <c r="K11" i="1"/>
  <c r="L11" i="1"/>
  <c r="E12" i="1"/>
  <c r="F12" i="1"/>
  <c r="G12" i="1"/>
  <c r="H12" i="1"/>
  <c r="I12" i="1"/>
  <c r="J12" i="1"/>
  <c r="K12" i="1"/>
  <c r="L12" i="1"/>
  <c r="E13" i="1"/>
  <c r="F13" i="1"/>
  <c r="G13" i="1"/>
  <c r="H13" i="1"/>
  <c r="I13" i="1"/>
  <c r="J13" i="1"/>
  <c r="K13" i="1"/>
  <c r="L13" i="1"/>
  <c r="E14" i="1"/>
  <c r="F14" i="1"/>
  <c r="G14" i="1"/>
  <c r="H14" i="1"/>
  <c r="I14" i="1"/>
  <c r="J14" i="1"/>
  <c r="K14" i="1"/>
  <c r="L14" i="1"/>
  <c r="E8" i="1"/>
  <c r="F8" i="1"/>
  <c r="G8" i="1"/>
  <c r="H8" i="1"/>
  <c r="I8" i="1"/>
  <c r="J8" i="1"/>
  <c r="K8" i="1"/>
  <c r="L8" i="1"/>
  <c r="D8" i="1"/>
  <c r="D9" i="1"/>
  <c r="D10" i="1"/>
  <c r="D11" i="1"/>
  <c r="D12" i="1"/>
  <c r="D13" i="1"/>
  <c r="D14" i="1"/>
  <c r="D7" i="1"/>
  <c r="E7" i="1"/>
  <c r="F7" i="1"/>
  <c r="G7" i="1"/>
  <c r="H7" i="1"/>
  <c r="I7" i="1"/>
  <c r="J7" i="1"/>
  <c r="K7" i="1"/>
  <c r="L7" i="1"/>
  <c r="P12" i="3" l="1"/>
  <c r="D13" i="3"/>
  <c r="D14" i="3"/>
  <c r="D15" i="3"/>
  <c r="D16" i="3"/>
  <c r="D12" i="3"/>
  <c r="F12" i="3" s="1"/>
  <c r="M13" i="3"/>
  <c r="N13" i="3" s="1"/>
  <c r="H16" i="2"/>
  <c r="H17" i="2" s="1"/>
  <c r="H18" i="2" s="1"/>
  <c r="H19" i="2" s="1"/>
  <c r="H20" i="2" s="1"/>
  <c r="H21" i="2" s="1"/>
  <c r="H22" i="2" s="1"/>
  <c r="H23" i="2" s="1"/>
  <c r="H24" i="2" s="1"/>
  <c r="H25" i="2" s="1"/>
  <c r="H26" i="2" s="1"/>
  <c r="H27" i="2" s="1"/>
  <c r="H28" i="2" s="1"/>
  <c r="H29" i="2" s="1"/>
  <c r="H30" i="2" s="1"/>
  <c r="H31" i="2" s="1"/>
  <c r="H32" i="2" s="1"/>
  <c r="H33" i="2" s="1"/>
  <c r="H34" i="2" s="1"/>
  <c r="H35" i="2" s="1"/>
  <c r="H36" i="2" s="1"/>
  <c r="H37" i="2" s="1"/>
  <c r="H38" i="2" s="1"/>
  <c r="H39" i="2" s="1"/>
  <c r="H40" i="2" s="1"/>
  <c r="H41" i="2" s="1"/>
  <c r="H42" i="2" s="1"/>
  <c r="H43" i="2" s="1"/>
  <c r="H44" i="2" s="1"/>
  <c r="H45" i="2" s="1"/>
  <c r="H46" i="2" s="1"/>
  <c r="H47" i="2" s="1"/>
  <c r="H48" i="2" s="1"/>
  <c r="H49" i="2" s="1"/>
  <c r="H50" i="2" s="1"/>
  <c r="H51" i="2" s="1"/>
  <c r="H52" i="2" s="1"/>
  <c r="H53" i="2" s="1"/>
  <c r="H54" i="2" s="1"/>
  <c r="H55" i="2" s="1"/>
  <c r="H56" i="2" s="1"/>
  <c r="H57" i="2" s="1"/>
  <c r="H58" i="2" s="1"/>
  <c r="H59" i="2" s="1"/>
  <c r="H60" i="2" s="1"/>
  <c r="H61" i="2" s="1"/>
  <c r="H62" i="2" s="1"/>
  <c r="H63" i="2" s="1"/>
  <c r="H64" i="2" s="1"/>
  <c r="H65" i="2" s="1"/>
  <c r="H66" i="2" s="1"/>
  <c r="B16" i="2"/>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K16" i="2"/>
  <c r="I18" i="2"/>
  <c r="J18" i="2" s="1"/>
  <c r="K18" i="2" s="1"/>
  <c r="C17" i="2"/>
  <c r="O13" i="3" l="1"/>
  <c r="M14" i="3" s="1"/>
  <c r="N14" i="3" s="1"/>
  <c r="P13" i="3"/>
  <c r="G12" i="3"/>
  <c r="E13" i="3" s="1"/>
  <c r="F13" i="3" s="1"/>
  <c r="H12" i="3"/>
  <c r="S12" i="3" s="1"/>
  <c r="I19" i="2"/>
  <c r="D17" i="2"/>
  <c r="E17" i="2" s="1"/>
  <c r="O14" i="3" l="1"/>
  <c r="M15" i="3" s="1"/>
  <c r="N15" i="3" s="1"/>
  <c r="P14" i="3"/>
  <c r="G13" i="3"/>
  <c r="E14" i="3" s="1"/>
  <c r="F14" i="3" s="1"/>
  <c r="H13" i="3"/>
  <c r="R12" i="3"/>
  <c r="C18" i="2"/>
  <c r="J19" i="2"/>
  <c r="K19" i="2" s="1"/>
  <c r="O15" i="3" l="1"/>
  <c r="M16" i="3" s="1"/>
  <c r="N16" i="3" s="1"/>
  <c r="P15" i="3"/>
  <c r="D18" i="2"/>
  <c r="E18" i="2" s="1"/>
  <c r="G14" i="3"/>
  <c r="E15" i="3" s="1"/>
  <c r="F15" i="3" s="1"/>
  <c r="H14" i="3"/>
  <c r="S13" i="3"/>
  <c r="R13" i="3"/>
  <c r="I20" i="2"/>
  <c r="O16" i="3" l="1"/>
  <c r="M17" i="3" s="1"/>
  <c r="N17" i="3" s="1"/>
  <c r="P16" i="3"/>
  <c r="C19" i="2"/>
  <c r="D19" i="2" s="1"/>
  <c r="S14" i="3"/>
  <c r="R14" i="3"/>
  <c r="G15" i="3"/>
  <c r="E16" i="3" s="1"/>
  <c r="F16" i="3" s="1"/>
  <c r="H15" i="3"/>
  <c r="E19" i="2"/>
  <c r="J20" i="2"/>
  <c r="K20" i="2" s="1"/>
  <c r="O17" i="3" l="1"/>
  <c r="M18" i="3" s="1"/>
  <c r="N18" i="3" s="1"/>
  <c r="P17" i="3"/>
  <c r="C20" i="2"/>
  <c r="D20" i="2" s="1"/>
  <c r="S15" i="3"/>
  <c r="R15" i="3"/>
  <c r="G16" i="3"/>
  <c r="E17" i="3" s="1"/>
  <c r="F17" i="3" s="1"/>
  <c r="H16" i="3"/>
  <c r="I21" i="2"/>
  <c r="J21" i="2" s="1"/>
  <c r="K21" i="2" s="1"/>
  <c r="C21" i="2"/>
  <c r="D21" i="2" s="1"/>
  <c r="E20" i="2"/>
  <c r="O18" i="3" l="1"/>
  <c r="M19" i="3" s="1"/>
  <c r="N19" i="3" s="1"/>
  <c r="P18" i="3"/>
  <c r="S16" i="3"/>
  <c r="R16" i="3"/>
  <c r="G17" i="3"/>
  <c r="E18" i="3" s="1"/>
  <c r="F18" i="3" s="1"/>
  <c r="H17" i="3"/>
  <c r="C22" i="2"/>
  <c r="D22" i="2" s="1"/>
  <c r="E21" i="2"/>
  <c r="I22" i="2"/>
  <c r="J22" i="2" s="1"/>
  <c r="K22" i="2" s="1"/>
  <c r="O19" i="3" l="1"/>
  <c r="M20" i="3" s="1"/>
  <c r="N20" i="3" s="1"/>
  <c r="P19" i="3"/>
  <c r="S17" i="3"/>
  <c r="R17" i="3"/>
  <c r="H18" i="3"/>
  <c r="G18" i="3"/>
  <c r="E19" i="3" s="1"/>
  <c r="F19" i="3" s="1"/>
  <c r="C23" i="2"/>
  <c r="D23" i="2" s="1"/>
  <c r="E22" i="2"/>
  <c r="I23" i="2"/>
  <c r="O20" i="3" l="1"/>
  <c r="M21" i="3" s="1"/>
  <c r="N21" i="3" s="1"/>
  <c r="P20" i="3"/>
  <c r="H19" i="3"/>
  <c r="G19" i="3"/>
  <c r="E20" i="3" s="1"/>
  <c r="F20" i="3" s="1"/>
  <c r="S18" i="3"/>
  <c r="R18" i="3"/>
  <c r="C24" i="2"/>
  <c r="D24" i="2" s="1"/>
  <c r="E23" i="2"/>
  <c r="J23" i="2"/>
  <c r="K23" i="2" s="1"/>
  <c r="O21" i="3" l="1"/>
  <c r="M22" i="3" s="1"/>
  <c r="N22" i="3" s="1"/>
  <c r="P21" i="3"/>
  <c r="H20" i="3"/>
  <c r="G20" i="3"/>
  <c r="E21" i="3" s="1"/>
  <c r="F21" i="3" s="1"/>
  <c r="S19" i="3"/>
  <c r="R19" i="3"/>
  <c r="C25" i="2"/>
  <c r="D25" i="2" s="1"/>
  <c r="E24" i="2"/>
  <c r="I24" i="2"/>
  <c r="O22" i="3" l="1"/>
  <c r="M23" i="3" s="1"/>
  <c r="N23" i="3" s="1"/>
  <c r="P22" i="3"/>
  <c r="H21" i="3"/>
  <c r="G21" i="3"/>
  <c r="E22" i="3" s="1"/>
  <c r="F22" i="3" s="1"/>
  <c r="S20" i="3"/>
  <c r="R20" i="3"/>
  <c r="C26" i="2"/>
  <c r="D26" i="2" s="1"/>
  <c r="E25" i="2"/>
  <c r="J24" i="2"/>
  <c r="K24" i="2" s="1"/>
  <c r="O23" i="3" l="1"/>
  <c r="M24" i="3" s="1"/>
  <c r="N24" i="3" s="1"/>
  <c r="P23" i="3"/>
  <c r="H22" i="3"/>
  <c r="G22" i="3"/>
  <c r="E23" i="3" s="1"/>
  <c r="F23" i="3" s="1"/>
  <c r="S21" i="3"/>
  <c r="R21" i="3"/>
  <c r="C27" i="2"/>
  <c r="D27" i="2" s="1"/>
  <c r="E26" i="2"/>
  <c r="I25" i="2"/>
  <c r="J25" i="2" s="1"/>
  <c r="K25" i="2" s="1"/>
  <c r="O24" i="3" l="1"/>
  <c r="M25" i="3" s="1"/>
  <c r="N25" i="3" s="1"/>
  <c r="P24" i="3"/>
  <c r="H23" i="3"/>
  <c r="G23" i="3"/>
  <c r="E24" i="3" s="1"/>
  <c r="F24" i="3" s="1"/>
  <c r="S22" i="3"/>
  <c r="R22" i="3"/>
  <c r="I26" i="2"/>
  <c r="J26" i="2" s="1"/>
  <c r="K26" i="2" s="1"/>
  <c r="C28" i="2"/>
  <c r="D28" i="2" s="1"/>
  <c r="E27" i="2"/>
  <c r="O25" i="3" l="1"/>
  <c r="M26" i="3" s="1"/>
  <c r="N26" i="3" s="1"/>
  <c r="P25" i="3"/>
  <c r="H24" i="3"/>
  <c r="G24" i="3"/>
  <c r="E25" i="3" s="1"/>
  <c r="F25" i="3" s="1"/>
  <c r="S23" i="3"/>
  <c r="R23" i="3"/>
  <c r="C29" i="2"/>
  <c r="D29" i="2" s="1"/>
  <c r="E28" i="2"/>
  <c r="I27" i="2"/>
  <c r="O26" i="3" l="1"/>
  <c r="M27" i="3" s="1"/>
  <c r="N27" i="3" s="1"/>
  <c r="P26" i="3"/>
  <c r="S24" i="3"/>
  <c r="R24" i="3"/>
  <c r="H25" i="3"/>
  <c r="G25" i="3"/>
  <c r="E26" i="3" s="1"/>
  <c r="F26" i="3" s="1"/>
  <c r="C30" i="2"/>
  <c r="D30" i="2" s="1"/>
  <c r="E29" i="2"/>
  <c r="J27" i="2"/>
  <c r="K27" i="2" s="1"/>
  <c r="O27" i="3" l="1"/>
  <c r="M28" i="3" s="1"/>
  <c r="N28" i="3" s="1"/>
  <c r="P27" i="3"/>
  <c r="H26" i="3"/>
  <c r="G26" i="3"/>
  <c r="E27" i="3" s="1"/>
  <c r="F27" i="3" s="1"/>
  <c r="S25" i="3"/>
  <c r="R25" i="3"/>
  <c r="C31" i="2"/>
  <c r="D31" i="2" s="1"/>
  <c r="E30" i="2"/>
  <c r="I28" i="2"/>
  <c r="O28" i="3" l="1"/>
  <c r="M29" i="3" s="1"/>
  <c r="N29" i="3" s="1"/>
  <c r="P28" i="3"/>
  <c r="S26" i="3"/>
  <c r="R26" i="3"/>
  <c r="H27" i="3"/>
  <c r="G27" i="3"/>
  <c r="E28" i="3" s="1"/>
  <c r="F28" i="3" s="1"/>
  <c r="C32" i="2"/>
  <c r="D32" i="2" s="1"/>
  <c r="E31" i="2"/>
  <c r="J28" i="2"/>
  <c r="K28" i="2" s="1"/>
  <c r="O29" i="3" l="1"/>
  <c r="M30" i="3" s="1"/>
  <c r="N30" i="3" s="1"/>
  <c r="P29" i="3"/>
  <c r="S27" i="3"/>
  <c r="R27" i="3"/>
  <c r="H28" i="3"/>
  <c r="G28" i="3"/>
  <c r="E29" i="3" s="1"/>
  <c r="F29" i="3" s="1"/>
  <c r="C33" i="2"/>
  <c r="D33" i="2" s="1"/>
  <c r="E32" i="2"/>
  <c r="I29" i="2"/>
  <c r="J29" i="2" s="1"/>
  <c r="K29" i="2" s="1"/>
  <c r="O30" i="3" l="1"/>
  <c r="M31" i="3" s="1"/>
  <c r="N31" i="3" s="1"/>
  <c r="P30" i="3"/>
  <c r="H29" i="3"/>
  <c r="G29" i="3"/>
  <c r="E30" i="3" s="1"/>
  <c r="F30" i="3" s="1"/>
  <c r="S28" i="3"/>
  <c r="R28" i="3"/>
  <c r="I30" i="2"/>
  <c r="J30" i="2" s="1"/>
  <c r="K30" i="2" s="1"/>
  <c r="C34" i="2"/>
  <c r="D34" i="2" s="1"/>
  <c r="E33" i="2"/>
  <c r="O31" i="3" l="1"/>
  <c r="M32" i="3" s="1"/>
  <c r="N32" i="3" s="1"/>
  <c r="P31" i="3"/>
  <c r="S29" i="3"/>
  <c r="R29" i="3"/>
  <c r="H30" i="3"/>
  <c r="G30" i="3"/>
  <c r="E31" i="3" s="1"/>
  <c r="F31" i="3" s="1"/>
  <c r="C35" i="2"/>
  <c r="D35" i="2" s="1"/>
  <c r="E34" i="2"/>
  <c r="I31" i="2"/>
  <c r="O32" i="3" l="1"/>
  <c r="M33" i="3" s="1"/>
  <c r="N33" i="3" s="1"/>
  <c r="P32" i="3"/>
  <c r="H31" i="3"/>
  <c r="G31" i="3"/>
  <c r="E32" i="3" s="1"/>
  <c r="F32" i="3" s="1"/>
  <c r="S30" i="3"/>
  <c r="R30" i="3"/>
  <c r="C36" i="2"/>
  <c r="D36" i="2" s="1"/>
  <c r="E35" i="2"/>
  <c r="J31" i="2"/>
  <c r="K31" i="2" s="1"/>
  <c r="O33" i="3" l="1"/>
  <c r="M34" i="3" s="1"/>
  <c r="N34" i="3" s="1"/>
  <c r="P33" i="3"/>
  <c r="S31" i="3"/>
  <c r="R31" i="3"/>
  <c r="H32" i="3"/>
  <c r="G32" i="3"/>
  <c r="E33" i="3" s="1"/>
  <c r="F33" i="3" s="1"/>
  <c r="C37" i="2"/>
  <c r="D37" i="2" s="1"/>
  <c r="E36" i="2"/>
  <c r="I32" i="2"/>
  <c r="O34" i="3" l="1"/>
  <c r="M35" i="3" s="1"/>
  <c r="N35" i="3" s="1"/>
  <c r="P34" i="3"/>
  <c r="H33" i="3"/>
  <c r="G33" i="3"/>
  <c r="E34" i="3" s="1"/>
  <c r="F34" i="3" s="1"/>
  <c r="S32" i="3"/>
  <c r="R32" i="3"/>
  <c r="C38" i="2"/>
  <c r="D38" i="2" s="1"/>
  <c r="E37" i="2"/>
  <c r="J32" i="2"/>
  <c r="K32" i="2" s="1"/>
  <c r="O35" i="3" l="1"/>
  <c r="M36" i="3" s="1"/>
  <c r="N36" i="3" s="1"/>
  <c r="P35" i="3"/>
  <c r="S33" i="3"/>
  <c r="R33" i="3"/>
  <c r="H34" i="3"/>
  <c r="G34" i="3"/>
  <c r="E35" i="3" s="1"/>
  <c r="F35" i="3" s="1"/>
  <c r="C39" i="2"/>
  <c r="D39" i="2" s="1"/>
  <c r="E38" i="2"/>
  <c r="I33" i="2"/>
  <c r="J33" i="2" s="1"/>
  <c r="K33" i="2" s="1"/>
  <c r="O36" i="3" l="1"/>
  <c r="M37" i="3" s="1"/>
  <c r="N37" i="3" s="1"/>
  <c r="P36" i="3"/>
  <c r="S34" i="3"/>
  <c r="R34" i="3"/>
  <c r="H35" i="3"/>
  <c r="G35" i="3"/>
  <c r="E36" i="3" s="1"/>
  <c r="F36" i="3" s="1"/>
  <c r="C40" i="2"/>
  <c r="D40" i="2" s="1"/>
  <c r="E39" i="2"/>
  <c r="I34" i="2"/>
  <c r="J34" i="2" s="1"/>
  <c r="K34" i="2" s="1"/>
  <c r="O37" i="3" l="1"/>
  <c r="M38" i="3" s="1"/>
  <c r="N38" i="3" s="1"/>
  <c r="P37" i="3"/>
  <c r="S35" i="3"/>
  <c r="R35" i="3"/>
  <c r="H36" i="3"/>
  <c r="G36" i="3"/>
  <c r="E37" i="3" s="1"/>
  <c r="F37" i="3" s="1"/>
  <c r="C41" i="2"/>
  <c r="D41" i="2" s="1"/>
  <c r="E40" i="2"/>
  <c r="I35" i="2"/>
  <c r="O38" i="3" l="1"/>
  <c r="M39" i="3" s="1"/>
  <c r="N39" i="3" s="1"/>
  <c r="P38" i="3"/>
  <c r="S36" i="3"/>
  <c r="R36" i="3"/>
  <c r="H37" i="3"/>
  <c r="G37" i="3"/>
  <c r="E38" i="3" s="1"/>
  <c r="F38" i="3" s="1"/>
  <c r="C42" i="2"/>
  <c r="D42" i="2" s="1"/>
  <c r="E41" i="2"/>
  <c r="J35" i="2"/>
  <c r="K35" i="2" s="1"/>
  <c r="O39" i="3" l="1"/>
  <c r="M40" i="3" s="1"/>
  <c r="N40" i="3" s="1"/>
  <c r="P39" i="3"/>
  <c r="H38" i="3"/>
  <c r="G38" i="3"/>
  <c r="E39" i="3" s="1"/>
  <c r="F39" i="3" s="1"/>
  <c r="S37" i="3"/>
  <c r="R37" i="3"/>
  <c r="C43" i="2"/>
  <c r="D43" i="2" s="1"/>
  <c r="E42" i="2"/>
  <c r="I36" i="2"/>
  <c r="O40" i="3" l="1"/>
  <c r="M41" i="3" s="1"/>
  <c r="N41" i="3" s="1"/>
  <c r="P40" i="3"/>
  <c r="H39" i="3"/>
  <c r="G39" i="3"/>
  <c r="E40" i="3" s="1"/>
  <c r="F40" i="3" s="1"/>
  <c r="S38" i="3"/>
  <c r="R38" i="3"/>
  <c r="C44" i="2"/>
  <c r="D44" i="2" s="1"/>
  <c r="E43" i="2"/>
  <c r="J36" i="2"/>
  <c r="K36" i="2" s="1"/>
  <c r="O41" i="3" l="1"/>
  <c r="M42" i="3" s="1"/>
  <c r="N42" i="3" s="1"/>
  <c r="P41" i="3"/>
  <c r="H40" i="3"/>
  <c r="G40" i="3"/>
  <c r="E41" i="3" s="1"/>
  <c r="F41" i="3" s="1"/>
  <c r="S39" i="3"/>
  <c r="R39" i="3"/>
  <c r="C45" i="2"/>
  <c r="D45" i="2" s="1"/>
  <c r="E44" i="2"/>
  <c r="I37" i="2"/>
  <c r="J37" i="2" s="1"/>
  <c r="K37" i="2" s="1"/>
  <c r="O42" i="3" l="1"/>
  <c r="M43" i="3" s="1"/>
  <c r="N43" i="3" s="1"/>
  <c r="P42" i="3"/>
  <c r="H41" i="3"/>
  <c r="G41" i="3"/>
  <c r="E42" i="3" s="1"/>
  <c r="F42" i="3" s="1"/>
  <c r="S40" i="3"/>
  <c r="R40" i="3"/>
  <c r="C46" i="2"/>
  <c r="D46" i="2" s="1"/>
  <c r="E45" i="2"/>
  <c r="I38" i="2"/>
  <c r="J38" i="2" s="1"/>
  <c r="K38" i="2" s="1"/>
  <c r="O43" i="3" l="1"/>
  <c r="M44" i="3" s="1"/>
  <c r="N44" i="3" s="1"/>
  <c r="P43" i="3"/>
  <c r="H42" i="3"/>
  <c r="G42" i="3"/>
  <c r="E43" i="3" s="1"/>
  <c r="F43" i="3" s="1"/>
  <c r="S41" i="3"/>
  <c r="R41" i="3"/>
  <c r="C47" i="2"/>
  <c r="D47" i="2" s="1"/>
  <c r="E46" i="2"/>
  <c r="I39" i="2"/>
  <c r="O44" i="3" l="1"/>
  <c r="M45" i="3" s="1"/>
  <c r="N45" i="3" s="1"/>
  <c r="P44" i="3"/>
  <c r="H43" i="3"/>
  <c r="G43" i="3"/>
  <c r="E44" i="3" s="1"/>
  <c r="F44" i="3" s="1"/>
  <c r="S42" i="3"/>
  <c r="R42" i="3"/>
  <c r="C48" i="2"/>
  <c r="D48" i="2" s="1"/>
  <c r="E47" i="2"/>
  <c r="J39" i="2"/>
  <c r="K39" i="2" s="1"/>
  <c r="O45" i="3" l="1"/>
  <c r="M46" i="3" s="1"/>
  <c r="N46" i="3" s="1"/>
  <c r="P45" i="3"/>
  <c r="H44" i="3"/>
  <c r="G44" i="3"/>
  <c r="E45" i="3" s="1"/>
  <c r="F45" i="3" s="1"/>
  <c r="S43" i="3"/>
  <c r="R43" i="3"/>
  <c r="C49" i="2"/>
  <c r="D49" i="2" s="1"/>
  <c r="E48" i="2"/>
  <c r="I40" i="2"/>
  <c r="O46" i="3" l="1"/>
  <c r="M47" i="3" s="1"/>
  <c r="N47" i="3" s="1"/>
  <c r="P46" i="3"/>
  <c r="H45" i="3"/>
  <c r="G45" i="3"/>
  <c r="E46" i="3" s="1"/>
  <c r="F46" i="3" s="1"/>
  <c r="S44" i="3"/>
  <c r="R44" i="3"/>
  <c r="C50" i="2"/>
  <c r="D50" i="2" s="1"/>
  <c r="E49" i="2"/>
  <c r="J40" i="2"/>
  <c r="K40" i="2" s="1"/>
  <c r="O47" i="3" l="1"/>
  <c r="M48" i="3" s="1"/>
  <c r="N48" i="3" s="1"/>
  <c r="P47" i="3"/>
  <c r="H46" i="3"/>
  <c r="G46" i="3"/>
  <c r="E47" i="3" s="1"/>
  <c r="F47" i="3" s="1"/>
  <c r="S45" i="3"/>
  <c r="R45" i="3"/>
  <c r="C51" i="2"/>
  <c r="D51" i="2" s="1"/>
  <c r="E50" i="2"/>
  <c r="I41" i="2"/>
  <c r="J41" i="2" s="1"/>
  <c r="K41" i="2" s="1"/>
  <c r="O48" i="3" l="1"/>
  <c r="M49" i="3" s="1"/>
  <c r="N49" i="3" s="1"/>
  <c r="P48" i="3"/>
  <c r="H47" i="3"/>
  <c r="G47" i="3"/>
  <c r="E48" i="3" s="1"/>
  <c r="F48" i="3" s="1"/>
  <c r="S46" i="3"/>
  <c r="R46" i="3"/>
  <c r="C52" i="2"/>
  <c r="D52" i="2" s="1"/>
  <c r="E51" i="2"/>
  <c r="I42" i="2"/>
  <c r="J42" i="2" s="1"/>
  <c r="K42" i="2" s="1"/>
  <c r="O49" i="3" l="1"/>
  <c r="M50" i="3" s="1"/>
  <c r="N50" i="3" s="1"/>
  <c r="P49" i="3"/>
  <c r="H48" i="3"/>
  <c r="G48" i="3"/>
  <c r="E49" i="3" s="1"/>
  <c r="F49" i="3" s="1"/>
  <c r="S47" i="3"/>
  <c r="R47" i="3"/>
  <c r="C53" i="2"/>
  <c r="E52" i="2"/>
  <c r="I43" i="2"/>
  <c r="O50" i="3" l="1"/>
  <c r="M51" i="3" s="1"/>
  <c r="N51" i="3" s="1"/>
  <c r="P50" i="3"/>
  <c r="H49" i="3"/>
  <c r="G49" i="3"/>
  <c r="E50" i="3" s="1"/>
  <c r="F50" i="3" s="1"/>
  <c r="S48" i="3"/>
  <c r="R48" i="3"/>
  <c r="D53" i="2"/>
  <c r="E53" i="2" s="1"/>
  <c r="J43" i="2"/>
  <c r="K43" i="2" s="1"/>
  <c r="O51" i="3" l="1"/>
  <c r="P51" i="3"/>
  <c r="H50" i="3"/>
  <c r="G50" i="3"/>
  <c r="E51" i="3" s="1"/>
  <c r="F51" i="3" s="1"/>
  <c r="S49" i="3"/>
  <c r="R49" i="3"/>
  <c r="C54" i="2"/>
  <c r="D54" i="2" s="1"/>
  <c r="E54" i="2" s="1"/>
  <c r="I44" i="2"/>
  <c r="H51" i="3" l="1"/>
  <c r="G51" i="3"/>
  <c r="S50" i="3"/>
  <c r="R50" i="3"/>
  <c r="C55" i="2"/>
  <c r="D55" i="2" s="1"/>
  <c r="E55" i="2" s="1"/>
  <c r="J44" i="2"/>
  <c r="K44" i="2" s="1"/>
  <c r="S51" i="3" l="1"/>
  <c r="R51" i="3"/>
  <c r="C56" i="2"/>
  <c r="D56" i="2"/>
  <c r="E56" i="2" s="1"/>
  <c r="I45" i="2"/>
  <c r="J45" i="2" s="1"/>
  <c r="K45" i="2" s="1"/>
  <c r="C57" i="2" l="1"/>
  <c r="D57" i="2" s="1"/>
  <c r="E57" i="2" s="1"/>
  <c r="I46" i="2"/>
  <c r="J46" i="2" s="1"/>
  <c r="K46" i="2" s="1"/>
  <c r="C58" i="2" l="1"/>
  <c r="D58" i="2" s="1"/>
  <c r="E58" i="2" s="1"/>
  <c r="I47" i="2"/>
  <c r="C59" i="2" l="1"/>
  <c r="J47" i="2"/>
  <c r="K47" i="2" s="1"/>
  <c r="D59" i="2" l="1"/>
  <c r="E59" i="2" s="1"/>
  <c r="I48" i="2"/>
  <c r="C60" i="2" l="1"/>
  <c r="J48" i="2"/>
  <c r="K48" i="2" s="1"/>
  <c r="I49" i="2" l="1"/>
  <c r="J49" i="2" s="1"/>
  <c r="D60" i="2"/>
  <c r="E60" i="2" s="1"/>
  <c r="K49" i="2" l="1"/>
  <c r="I50" i="2"/>
  <c r="J50" i="2" s="1"/>
  <c r="K50" i="2" s="1"/>
  <c r="C61" i="2"/>
  <c r="D61" i="2" s="1"/>
  <c r="E61" i="2" s="1"/>
  <c r="C62" i="2" l="1"/>
  <c r="D62" i="2" s="1"/>
  <c r="E62" i="2" s="1"/>
  <c r="I51" i="2"/>
  <c r="C63" i="2" l="1"/>
  <c r="J51" i="2"/>
  <c r="K51" i="2" s="1"/>
  <c r="D63" i="2" l="1"/>
  <c r="E63" i="2" s="1"/>
  <c r="I52" i="2"/>
  <c r="C64" i="2" l="1"/>
  <c r="J52" i="2"/>
  <c r="K52" i="2" s="1"/>
  <c r="I53" i="2" l="1"/>
  <c r="J53" i="2" s="1"/>
  <c r="K53" i="2" s="1"/>
  <c r="D64" i="2"/>
  <c r="E64" i="2" s="1"/>
  <c r="C65" i="2" l="1"/>
  <c r="D65" i="2" s="1"/>
  <c r="E65" i="2" s="1"/>
  <c r="I54" i="2"/>
  <c r="J54" i="2" s="1"/>
  <c r="K54" i="2" s="1"/>
  <c r="C66" i="2" l="1"/>
  <c r="D66" i="2" s="1"/>
  <c r="E66" i="2" s="1"/>
  <c r="I55" i="2"/>
  <c r="J55" i="2" l="1"/>
  <c r="K55" i="2" s="1"/>
  <c r="I56" i="2" l="1"/>
  <c r="J56" i="2" s="1"/>
  <c r="K56" i="2" s="1"/>
  <c r="I57" i="2" l="1"/>
  <c r="J57" i="2" s="1"/>
  <c r="K57" i="2" s="1"/>
  <c r="I58" i="2" l="1"/>
  <c r="J58" i="2" s="1"/>
  <c r="K58" i="2" l="1"/>
  <c r="I59" i="2"/>
  <c r="J59" i="2"/>
  <c r="K59" i="2" s="1"/>
  <c r="I60" i="2"/>
  <c r="J60" i="2" l="1"/>
  <c r="K60" i="2" s="1"/>
  <c r="I61" i="2" l="1"/>
  <c r="J61" i="2" s="1"/>
  <c r="K61" i="2" s="1"/>
  <c r="I62" i="2" l="1"/>
  <c r="J62" i="2" s="1"/>
  <c r="K62" i="2" s="1"/>
  <c r="I63" i="2" l="1"/>
  <c r="J63" i="2" s="1"/>
  <c r="K63" i="2" s="1"/>
  <c r="I64" i="2" l="1"/>
  <c r="J64" i="2" s="1"/>
  <c r="K64" i="2" s="1"/>
  <c r="I65" i="2" l="1"/>
  <c r="J65" i="2" s="1"/>
  <c r="K65" i="2" s="1"/>
  <c r="I66" i="2" l="1"/>
  <c r="J66" i="2" s="1"/>
  <c r="K66" i="2" s="1"/>
</calcChain>
</file>

<file path=xl/sharedStrings.xml><?xml version="1.0" encoding="utf-8"?>
<sst xmlns="http://schemas.openxmlformats.org/spreadsheetml/2006/main" count="79" uniqueCount="68">
  <si>
    <t>Monatlicher Beitrag</t>
  </si>
  <si>
    <t>Dauer in Jahren</t>
  </si>
  <si>
    <t>Wert deiner Versicherung</t>
  </si>
  <si>
    <t>Letztes Sparjahr</t>
  </si>
  <si>
    <t>Aktuelle Sparrate</t>
  </si>
  <si>
    <t>Prognose Kapital am Ende</t>
  </si>
  <si>
    <t>Prognose Rente</t>
  </si>
  <si>
    <t>Restlaufzeit</t>
  </si>
  <si>
    <t>Aktuelles Jahr</t>
  </si>
  <si>
    <t>Jahr</t>
  </si>
  <si>
    <t>Monatliche Einzahlung</t>
  </si>
  <si>
    <t>Einzahlung</t>
  </si>
  <si>
    <t>Rendite</t>
  </si>
  <si>
    <t>Gesamt</t>
  </si>
  <si>
    <t>Summe</t>
  </si>
  <si>
    <t>Aktueller Wert bzw. Guthaben des Vertrages</t>
  </si>
  <si>
    <t>Aktuelles Jahr (wird automatisch ermittelt)</t>
  </si>
  <si>
    <t>Wie lange läuft der Vertrag (Jahr)?</t>
  </si>
  <si>
    <t>Restlaufzeit (wird automatisch ermittelt)</t>
  </si>
  <si>
    <t>Die aktuelle Rate</t>
  </si>
  <si>
    <t>Prognose Guthaben am Ende</t>
  </si>
  <si>
    <t>Voraussichtliche Rente</t>
  </si>
  <si>
    <t>Einzahlungen stoppen
Beträge in ETFs anlegen</t>
  </si>
  <si>
    <t>Einzahlungen stoppen 
Beträge + Vermögen in ETFs anlegen</t>
  </si>
  <si>
    <t>Rente</t>
  </si>
  <si>
    <t>Entwicklung des Vermögens und der Rente
Investition in ein ETF (langjähriger Durchschnitt 7%)</t>
  </si>
  <si>
    <t>Rente / Differenz</t>
  </si>
  <si>
    <t>Betrag</t>
  </si>
  <si>
    <t>Prozent</t>
  </si>
  <si>
    <t>Gesamte Laufzeit der Versicherung</t>
  </si>
  <si>
    <t>Abschlussgebühren</t>
  </si>
  <si>
    <t>Gebühr pro Monat (erste fünf Jahre)</t>
  </si>
  <si>
    <t>Entwicklung der Versicherung
Inkl. Abschlussgebühren und 2,25% Kosten
Beträge in ETFs anlegen</t>
  </si>
  <si>
    <t xml:space="preserve">Anleitung und Erklärung findest du auf dem Kanal:  </t>
  </si>
  <si>
    <t>https://www.youtube.com/@SelbstSchuldCOM</t>
  </si>
  <si>
    <t>Inflation</t>
  </si>
  <si>
    <t>Rentenanpassung</t>
  </si>
  <si>
    <t>Jahre</t>
  </si>
  <si>
    <t>Hinweis</t>
  </si>
  <si>
    <t>Unterstütze den Kanal / weiter Links</t>
  </si>
  <si>
    <t>Alle meine Inhalte (Blog, YouTube, Tools und Co) sind kostenfrei und sollen dir helfen deine Finanzen unter Kontrolle zu bekommen, ein Vermögen zu erlangen und später genug Geld im Ruhestand zu haben. Du kannst meine Arbeit einfach unterstützen, indem du folgende (Affiliate)Links nutzt.</t>
  </si>
  <si>
    <t>1. Gib mir gern einen Kaffee aus:</t>
  </si>
  <si>
    <t>https://bit.ly/kaffeeausgeben</t>
  </si>
  <si>
    <t>2. Abonniere meinen YT-Kanal:</t>
  </si>
  <si>
    <t>https://www.youtube.com/c/SelbstSchuldCOM</t>
  </si>
  <si>
    <t>3. Schaue dir mein Coaching an:</t>
  </si>
  <si>
    <t xml:space="preserve">https://empathisches-finanzcoaching.de/ </t>
  </si>
  <si>
    <t>4. Das ZEITMANAGEMENT - BUCH:</t>
  </si>
  <si>
    <t>https://www.copecart.com/products/7d0b6742/checkout</t>
  </si>
  <si>
    <t>5. Abonniere den Rundbrief:</t>
  </si>
  <si>
    <t>http://eepurl.com/bg0BIf</t>
  </si>
  <si>
    <t>Ich danke dir für dein Interesse und wünsche dir einen tollen Tag!</t>
  </si>
  <si>
    <t>Dein Chrischan</t>
  </si>
  <si>
    <t>Disclaimer: Solltest du aufgrund der Berechnungen dieses Kaufkraft-Rechners agieren und Entscheidungen für deine finanzielle Zukunft treffen, dann geschieht das auf deine Verantwortung. Für alle Angaben und Berechnungen gebe ich keine Gewähr und garantiere keine Vollständigkeit. Verbesserungsvorschläge nehme ich gern an und update den Kaufkraft-Rechner.</t>
  </si>
  <si>
    <t>Drei Video - Tipps zum Thema (Klicke aufs Bild)</t>
  </si>
  <si>
    <t>Lebensversicherung verkaufen aber wie? Lohnt es sich? (Rechner)</t>
  </si>
  <si>
    <t>Wähle deinen Übersicht / deinen Rechner!</t>
  </si>
  <si>
    <t>Die Abschlussgebühren</t>
  </si>
  <si>
    <t>Versicherung vs. ETF</t>
  </si>
  <si>
    <t>Was passiert, wenn ich meine Versicherung stilllege und die Beiträge ab heute in einen ETF-Sparplan investiere. Was passiert, wenn ich die Versicherung verkaufe und den Erlös investiere?</t>
  </si>
  <si>
    <t>Versicherung Check</t>
  </si>
  <si>
    <t>Versicherung verkaufen - wo?</t>
  </si>
  <si>
    <t>Hier kannst du in einer einfachen Übersicht sehen, wie viele Abschlussgebühren anfallen. Monatlichen Betrag und Dauer wählen und schon siehst du den Betrag.</t>
  </si>
  <si>
    <t>In dieser Rechnung kannst du den Unterschied kalkulieren -&gt; Wie viel Rente bringt mir meine Versicherung und wie hoch kann meine Rente über ETFs sein?</t>
  </si>
  <si>
    <t>In den Rechnern zu den verschiedenen Varianten sind nur die grünen Felder auszufüllen. Alle anderen Werte berechnen sich automatisch.</t>
  </si>
  <si>
    <t>Zurück zur Startseite</t>
  </si>
  <si>
    <t>https://selbst-schuld.com/lebensversicherung-verkaufen-lohnt-es-sich-rechner/</t>
  </si>
  <si>
    <t>Oder im Blog-Beitrag: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</si>
</sst>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0.00\ &quot;€&quot;;\-#,##0.00\ &quot;€&quot;"/>
    <numFmt numFmtId="44" formatCode="_-* #,##0.00\ &quot;€&quot;_-;\-* #,##0.00\ &quot;€&quot;_-;_-* &quot;-&quot;??\ &quot;€&quot;_-;_-@_-"/>
    <numFmt numFmtId="43" formatCode="_-* #,##0.00_-;\-* #,##0.00_-;_-* &quot;-&quot;??_-;_-@_-"/>
    <numFmt numFmtId="164" formatCode="_-* #,##0_-;\-* #,##0_-;_-* &quot;-&quot;??_-;_-@_-"/>
    <numFmt numFmtId="165" formatCode="0.0%"/>
    <numFmt numFmtId="166" formatCode="#,##0.00\ [$€-407];\-#,##0.00\ [$€-407]"/>
  </numFmts>
  <fonts count="21" x14ac:knownFonts="1">
    <font>
      <sz val="11"/>
      <color theme="1"/>
      <name val="Calibri"/>
      <family val="2"/>
      <scheme val="minor"/>
    </font>
    <font>
      <sz val="11"/>
      <color theme="1"/>
      <name val="Calibri"/>
      <family val="2"/>
      <scheme val="minor"/>
    </font>
    <font>
      <sz val="11"/>
      <color theme="1"/>
      <name val="Calibri Light"/>
      <family val="2"/>
      <scheme val="major"/>
    </font>
    <font>
      <sz val="11"/>
      <color theme="0"/>
      <name val="Calibri"/>
      <family val="2"/>
      <scheme val="minor"/>
    </font>
    <font>
      <b/>
      <sz val="14"/>
      <color theme="1"/>
      <name val="Calibri Light"/>
      <family val="2"/>
      <scheme val="major"/>
    </font>
    <font>
      <u/>
      <sz val="11"/>
      <color theme="10"/>
      <name val="Calibri"/>
      <family val="2"/>
      <scheme val="minor"/>
    </font>
    <font>
      <b/>
      <sz val="18"/>
      <color theme="1"/>
      <name val="Calibri Light"/>
      <family val="2"/>
      <scheme val="major"/>
    </font>
    <font>
      <sz val="8"/>
      <color theme="1"/>
      <name val="Calibri Light"/>
      <family val="2"/>
      <scheme val="major"/>
    </font>
    <font>
      <u/>
      <sz val="8"/>
      <color theme="10"/>
      <name val="Calibri"/>
      <family val="2"/>
      <scheme val="minor"/>
    </font>
    <font>
      <sz val="12"/>
      <color theme="1"/>
      <name val="Calibri Light"/>
      <family val="2"/>
      <scheme val="major"/>
    </font>
    <font>
      <i/>
      <sz val="11"/>
      <color theme="2" tint="-0.499984740745262"/>
      <name val="Calibri Light"/>
      <family val="2"/>
      <scheme val="major"/>
    </font>
    <font>
      <b/>
      <sz val="11"/>
      <color theme="1"/>
      <name val="Calibri Light"/>
      <family val="2"/>
      <scheme val="major"/>
    </font>
    <font>
      <sz val="15"/>
      <color theme="1"/>
      <name val="Calibri"/>
      <family val="2"/>
      <scheme val="minor"/>
    </font>
    <font>
      <b/>
      <sz val="12"/>
      <color theme="1"/>
      <name val="Calibri Light"/>
      <family val="2"/>
      <scheme val="major"/>
    </font>
    <font>
      <sz val="18"/>
      <color theme="1"/>
      <name val="Calibri Light"/>
      <family val="2"/>
      <scheme val="major"/>
    </font>
    <font>
      <i/>
      <u/>
      <sz val="11"/>
      <color theme="10"/>
      <name val="Calibri Light"/>
      <family val="2"/>
      <scheme val="major"/>
    </font>
    <font>
      <i/>
      <sz val="11"/>
      <color rgb="FFC00000"/>
      <name val="Calibri Light"/>
      <family val="2"/>
      <scheme val="major"/>
    </font>
    <font>
      <b/>
      <u/>
      <sz val="18"/>
      <color theme="1"/>
      <name val="Calibri Light"/>
      <family val="2"/>
      <scheme val="major"/>
    </font>
    <font>
      <b/>
      <u/>
      <sz val="16"/>
      <color theme="1"/>
      <name val="Calibri"/>
      <family val="2"/>
      <scheme val="minor"/>
    </font>
    <font>
      <u/>
      <sz val="14"/>
      <color theme="1"/>
      <name val="Calibri"/>
      <family val="2"/>
      <scheme val="minor"/>
    </font>
    <font>
      <b/>
      <u/>
      <sz val="11"/>
      <color theme="1"/>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style="medium">
        <color theme="0" tint="-0.499984740745262"/>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106">
    <xf numFmtId="0" fontId="0" fillId="0" borderId="0" xfId="0"/>
    <xf numFmtId="0" fontId="0" fillId="0" borderId="0" xfId="0" applyAlignment="1">
      <alignment horizontal="center"/>
    </xf>
    <xf numFmtId="0" fontId="2" fillId="0" borderId="0" xfId="0" applyFont="1" applyAlignment="1">
      <alignment horizontal="center"/>
    </xf>
    <xf numFmtId="0" fontId="2" fillId="0" borderId="1" xfId="0" applyFont="1" applyBorder="1" applyAlignment="1">
      <alignment horizontal="center"/>
    </xf>
    <xf numFmtId="44" fontId="2" fillId="0" borderId="1" xfId="2" applyFont="1" applyBorder="1" applyAlignment="1">
      <alignment horizontal="center"/>
    </xf>
    <xf numFmtId="44" fontId="2" fillId="0" borderId="1" xfId="0" applyNumberFormat="1" applyFont="1" applyBorder="1" applyAlignment="1">
      <alignment horizontal="center"/>
    </xf>
    <xf numFmtId="44" fontId="2" fillId="2" borderId="1" xfId="2" applyFont="1" applyFill="1" applyBorder="1" applyAlignment="1">
      <alignment horizontal="center"/>
    </xf>
    <xf numFmtId="44" fontId="2" fillId="2" borderId="1" xfId="0" applyNumberFormat="1" applyFont="1" applyFill="1" applyBorder="1" applyAlignment="1">
      <alignment horizontal="center"/>
    </xf>
    <xf numFmtId="0" fontId="2" fillId="2" borderId="1" xfId="0" applyFont="1" applyFill="1" applyBorder="1" applyAlignment="1">
      <alignment horizontal="center"/>
    </xf>
    <xf numFmtId="44" fontId="0" fillId="0" borderId="0" xfId="0" applyNumberFormat="1" applyAlignment="1">
      <alignment horizontal="center"/>
    </xf>
    <xf numFmtId="0" fontId="2" fillId="0" borderId="2"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0" xfId="0" applyFont="1"/>
    <xf numFmtId="14" fontId="2" fillId="0" borderId="0" xfId="0" applyNumberFormat="1" applyFont="1"/>
    <xf numFmtId="44" fontId="2" fillId="0" borderId="0" xfId="2" applyFont="1"/>
    <xf numFmtId="0" fontId="2" fillId="0" borderId="0" xfId="2" applyNumberFormat="1" applyFont="1"/>
    <xf numFmtId="164" fontId="2" fillId="0" borderId="0" xfId="1" applyNumberFormat="1" applyFont="1"/>
    <xf numFmtId="0" fontId="4" fillId="0" borderId="0" xfId="0" applyFont="1"/>
    <xf numFmtId="44" fontId="2" fillId="0" borderId="0" xfId="0" applyNumberFormat="1" applyFont="1"/>
    <xf numFmtId="44" fontId="2" fillId="0" borderId="5" xfId="0" applyNumberFormat="1" applyFont="1" applyBorder="1"/>
    <xf numFmtId="44" fontId="2" fillId="0" borderId="6" xfId="0" applyNumberFormat="1" applyFont="1" applyBorder="1"/>
    <xf numFmtId="0" fontId="2" fillId="0" borderId="3" xfId="0" applyFont="1" applyBorder="1" applyAlignment="1">
      <alignment horizontal="center"/>
    </xf>
    <xf numFmtId="44" fontId="2" fillId="0" borderId="10" xfId="0" applyNumberFormat="1" applyFont="1" applyBorder="1"/>
    <xf numFmtId="0" fontId="2" fillId="0" borderId="4" xfId="0" applyFont="1" applyBorder="1" applyAlignment="1">
      <alignment horizontal="center"/>
    </xf>
    <xf numFmtId="44" fontId="2" fillId="0" borderId="11" xfId="0" applyNumberFormat="1" applyFont="1" applyBorder="1"/>
    <xf numFmtId="44" fontId="2" fillId="0" borderId="12" xfId="0" applyNumberFormat="1" applyFont="1" applyBorder="1"/>
    <xf numFmtId="44" fontId="2" fillId="0" borderId="0" xfId="2" applyFont="1" applyAlignment="1">
      <alignment horizontal="center"/>
    </xf>
    <xf numFmtId="0" fontId="2" fillId="0" borderId="0" xfId="0" applyFont="1" applyAlignment="1">
      <alignment vertical="center"/>
    </xf>
    <xf numFmtId="0" fontId="4" fillId="0" borderId="0" xfId="0" applyFont="1" applyAlignment="1">
      <alignment vertical="center" wrapText="1"/>
    </xf>
    <xf numFmtId="44" fontId="2" fillId="0" borderId="0" xfId="0" applyNumberFormat="1" applyFont="1" applyAlignment="1">
      <alignment horizontal="center"/>
    </xf>
    <xf numFmtId="44" fontId="2" fillId="3" borderId="0" xfId="0" applyNumberFormat="1" applyFont="1" applyFill="1"/>
    <xf numFmtId="44" fontId="2" fillId="0" borderId="10" xfId="0" applyNumberFormat="1" applyFont="1" applyBorder="1" applyAlignment="1">
      <alignment horizontal="center"/>
    </xf>
    <xf numFmtId="0" fontId="2" fillId="0" borderId="11" xfId="0" applyFont="1" applyBorder="1"/>
    <xf numFmtId="44" fontId="2" fillId="0" borderId="12" xfId="0" applyNumberFormat="1" applyFont="1" applyBorder="1" applyAlignment="1">
      <alignment horizontal="center"/>
    </xf>
    <xf numFmtId="44" fontId="2" fillId="0" borderId="3" xfId="0" applyNumberFormat="1" applyFont="1" applyBorder="1"/>
    <xf numFmtId="44" fontId="2" fillId="0" borderId="4" xfId="0" applyNumberFormat="1" applyFont="1" applyBorder="1"/>
    <xf numFmtId="165" fontId="2" fillId="0" borderId="10" xfId="3" applyNumberFormat="1" applyFont="1" applyBorder="1" applyAlignment="1">
      <alignment horizontal="center"/>
    </xf>
    <xf numFmtId="165" fontId="2" fillId="0" borderId="12" xfId="3" applyNumberFormat="1" applyFont="1" applyBorder="1" applyAlignment="1">
      <alignment horizontal="center"/>
    </xf>
    <xf numFmtId="0" fontId="0" fillId="0" borderId="13" xfId="0" applyBorder="1"/>
    <xf numFmtId="0" fontId="0" fillId="0" borderId="14" xfId="0" applyBorder="1"/>
    <xf numFmtId="0" fontId="0" fillId="0" borderId="15" xfId="0" applyBorder="1"/>
    <xf numFmtId="0" fontId="0" fillId="0" borderId="16" xfId="0" applyBorder="1"/>
    <xf numFmtId="0" fontId="6" fillId="0" borderId="0" xfId="0" applyFont="1"/>
    <xf numFmtId="0" fontId="0" fillId="0" borderId="17" xfId="0" applyBorder="1"/>
    <xf numFmtId="0" fontId="8" fillId="0" borderId="0" xfId="4" applyFont="1" applyBorder="1" applyAlignment="1"/>
    <xf numFmtId="0" fontId="9" fillId="0" borderId="0" xfId="0" applyFont="1"/>
    <xf numFmtId="0" fontId="10" fillId="0" borderId="0" xfId="0" applyFont="1"/>
    <xf numFmtId="10" fontId="2" fillId="0" borderId="0" xfId="0" applyNumberFormat="1" applyFont="1" applyAlignment="1">
      <alignment horizontal="center"/>
    </xf>
    <xf numFmtId="0" fontId="0" fillId="0" borderId="1" xfId="0" applyBorder="1"/>
    <xf numFmtId="10" fontId="0" fillId="0" borderId="1" xfId="0" applyNumberFormat="1" applyBorder="1"/>
    <xf numFmtId="10" fontId="0" fillId="0" borderId="0" xfId="0" applyNumberFormat="1"/>
    <xf numFmtId="0" fontId="11" fillId="0" borderId="0" xfId="0" applyFont="1" applyAlignment="1">
      <alignment horizontal="center" wrapText="1"/>
    </xf>
    <xf numFmtId="7" fontId="2" fillId="0" borderId="0" xfId="2" applyNumberFormat="1" applyFont="1" applyFill="1" applyBorder="1" applyAlignment="1">
      <alignment horizontal="center"/>
    </xf>
    <xf numFmtId="0" fontId="0" fillId="0" borderId="1" xfId="0" applyBorder="1" applyAlignment="1">
      <alignment horizontal="center"/>
    </xf>
    <xf numFmtId="0" fontId="3" fillId="0" borderId="1" xfId="0" applyFont="1" applyBorder="1" applyAlignment="1">
      <alignment horizontal="center"/>
    </xf>
    <xf numFmtId="0" fontId="3" fillId="0" borderId="0" xfId="0" applyFont="1" applyAlignment="1">
      <alignment horizontal="center"/>
    </xf>
    <xf numFmtId="44" fontId="2" fillId="0" borderId="0" xfId="2" applyFont="1" applyFill="1" applyBorder="1"/>
    <xf numFmtId="43" fontId="0" fillId="0" borderId="1" xfId="1" applyFont="1" applyBorder="1" applyAlignment="1">
      <alignment horizontal="center"/>
    </xf>
    <xf numFmtId="43" fontId="0" fillId="0" borderId="0" xfId="1" applyFont="1" applyAlignment="1">
      <alignment horizontal="center"/>
    </xf>
    <xf numFmtId="166" fontId="13" fillId="0" borderId="0" xfId="0" applyNumberFormat="1" applyFont="1" applyAlignment="1">
      <alignment horizontal="center"/>
    </xf>
    <xf numFmtId="0" fontId="0" fillId="0" borderId="20" xfId="0" applyBorder="1"/>
    <xf numFmtId="0" fontId="0" fillId="0" borderId="21" xfId="0" applyBorder="1"/>
    <xf numFmtId="0" fontId="0" fillId="0" borderId="22" xfId="0" applyBorder="1"/>
    <xf numFmtId="10" fontId="0" fillId="0" borderId="0" xfId="3" applyNumberFormat="1" applyFont="1" applyAlignment="1">
      <alignment horizontal="center"/>
    </xf>
    <xf numFmtId="0" fontId="2" fillId="0" borderId="14" xfId="0" applyFont="1" applyBorder="1"/>
    <xf numFmtId="0" fontId="15" fillId="0" borderId="0" xfId="4" applyFont="1" applyBorder="1"/>
    <xf numFmtId="0" fontId="2" fillId="0" borderId="21" xfId="0" applyFont="1" applyBorder="1"/>
    <xf numFmtId="0" fontId="0" fillId="0" borderId="23" xfId="0" applyBorder="1"/>
    <xf numFmtId="0" fontId="0" fillId="0" borderId="25" xfId="0" applyBorder="1"/>
    <xf numFmtId="0" fontId="17" fillId="0" borderId="0" xfId="0" applyFont="1"/>
    <xf numFmtId="0" fontId="18" fillId="0" borderId="0" xfId="0" applyFont="1"/>
    <xf numFmtId="44" fontId="2" fillId="2" borderId="0" xfId="2" applyFont="1" applyFill="1"/>
    <xf numFmtId="164" fontId="2" fillId="2" borderId="0" xfId="1" applyNumberFormat="1" applyFont="1" applyFill="1"/>
    <xf numFmtId="0" fontId="2" fillId="2" borderId="0" xfId="2" applyNumberFormat="1" applyFont="1" applyFill="1"/>
    <xf numFmtId="0" fontId="16" fillId="0" borderId="0" xfId="0" applyFont="1" applyAlignment="1">
      <alignment horizontal="center" vertical="center" wrapText="1"/>
    </xf>
    <xf numFmtId="0" fontId="7" fillId="0" borderId="0" xfId="0" applyFont="1" applyAlignment="1">
      <alignment horizontal="left"/>
    </xf>
    <xf numFmtId="0" fontId="19" fillId="2" borderId="18" xfId="4" applyFont="1" applyFill="1" applyBorder="1" applyAlignment="1">
      <alignment horizontal="center" vertical="center"/>
    </xf>
    <xf numFmtId="0" fontId="19" fillId="2" borderId="19" xfId="4" applyFont="1" applyFill="1" applyBorder="1" applyAlignment="1">
      <alignment horizontal="center" vertical="center"/>
    </xf>
    <xf numFmtId="0" fontId="2" fillId="0" borderId="0" xfId="0" applyFont="1" applyAlignment="1">
      <alignment horizontal="left" vertical="center" wrapText="1"/>
    </xf>
    <xf numFmtId="0" fontId="7" fillId="0" borderId="0" xfId="0" applyFont="1" applyAlignment="1">
      <alignment horizontal="left"/>
    </xf>
    <xf numFmtId="0" fontId="19" fillId="4" borderId="18" xfId="4" applyFont="1" applyFill="1" applyBorder="1" applyAlignment="1">
      <alignment horizontal="center" vertical="center"/>
    </xf>
    <xf numFmtId="0" fontId="19" fillId="4" borderId="19" xfId="4" applyFont="1" applyFill="1" applyBorder="1" applyAlignment="1">
      <alignment horizontal="center" vertical="center"/>
    </xf>
    <xf numFmtId="0" fontId="19" fillId="5" borderId="18" xfId="4" applyFont="1" applyFill="1" applyBorder="1" applyAlignment="1">
      <alignment horizontal="center" vertical="center"/>
    </xf>
    <xf numFmtId="0" fontId="19" fillId="5" borderId="19" xfId="4" applyFont="1" applyFill="1" applyBorder="1" applyAlignment="1">
      <alignment horizontal="center" vertical="center"/>
    </xf>
    <xf numFmtId="0" fontId="16" fillId="0" borderId="24" xfId="0" applyFont="1" applyBorder="1" applyAlignment="1">
      <alignment horizontal="center" vertical="center" wrapText="1"/>
    </xf>
    <xf numFmtId="0" fontId="12" fillId="0" borderId="18" xfId="4" applyFont="1" applyFill="1" applyBorder="1" applyAlignment="1">
      <alignment horizontal="center" vertical="center"/>
    </xf>
    <xf numFmtId="0" fontId="12" fillId="0" borderId="19" xfId="4" applyFont="1" applyFill="1" applyBorder="1" applyAlignment="1">
      <alignment horizontal="center" vertical="center"/>
    </xf>
    <xf numFmtId="0" fontId="14" fillId="0" borderId="14" xfId="0" applyFont="1" applyBorder="1" applyAlignment="1">
      <alignment horizontal="left"/>
    </xf>
    <xf numFmtId="0" fontId="2" fillId="0" borderId="0" xfId="0" applyFont="1" applyAlignment="1">
      <alignment horizontal="left" wrapText="1"/>
    </xf>
    <xf numFmtId="0" fontId="2" fillId="0" borderId="2"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2" xfId="0" applyFont="1" applyBorder="1" applyAlignment="1">
      <alignment horizontal="center" vertical="center" textRotation="90"/>
    </xf>
    <xf numFmtId="0" fontId="2" fillId="0" borderId="3" xfId="0" applyFont="1" applyBorder="1" applyAlignment="1">
      <alignment horizontal="center" vertical="center" textRotation="90"/>
    </xf>
    <xf numFmtId="0" fontId="2" fillId="0" borderId="4" xfId="0" applyFont="1" applyBorder="1" applyAlignment="1">
      <alignment horizontal="center" vertical="center" textRotation="90"/>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7" xfId="0" applyFont="1" applyBorder="1" applyAlignment="1">
      <alignment horizontal="center" wrapText="1"/>
    </xf>
    <xf numFmtId="0" fontId="4" fillId="0" borderId="8" xfId="0" applyFont="1" applyBorder="1" applyAlignment="1">
      <alignment horizontal="center"/>
    </xf>
    <xf numFmtId="0" fontId="4" fillId="0" borderId="9" xfId="0" applyFont="1" applyBorder="1" applyAlignment="1">
      <alignment horizontal="center"/>
    </xf>
    <xf numFmtId="0" fontId="4" fillId="0" borderId="8" xfId="0" applyFont="1" applyBorder="1" applyAlignment="1">
      <alignment horizontal="center" wrapText="1"/>
    </xf>
    <xf numFmtId="0" fontId="4" fillId="0" borderId="9" xfId="0" applyFont="1" applyBorder="1" applyAlignment="1">
      <alignment horizontal="center" wrapText="1"/>
    </xf>
    <xf numFmtId="0" fontId="20" fillId="0" borderId="0" xfId="4" applyFont="1" applyAlignment="1">
      <alignment horizontal="center"/>
    </xf>
    <xf numFmtId="0" fontId="20" fillId="0" borderId="0" xfId="4" applyFont="1" applyAlignment="1">
      <alignment horizontal="center"/>
    </xf>
  </cellXfs>
  <cellStyles count="5">
    <cellStyle name="Komma" xfId="1" builtinId="3"/>
    <cellStyle name="Link" xfId="4" builtinId="8"/>
    <cellStyle name="Prozent" xfId="3" builtinId="5"/>
    <cellStyle name="Standard" xfId="0" builtinId="0"/>
    <cellStyle name="Währung" xfId="2"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youtu.be/_8xvHaui3A0" TargetMode="External"/><Relationship Id="rId7" Type="http://schemas.openxmlformats.org/officeDocument/2006/relationships/hyperlink" Target="https://www.prolife-gmbh.de/fuer-endkunden/lebensversicherung?partnerID=40838" TargetMode="External"/><Relationship Id="rId2" Type="http://schemas.openxmlformats.org/officeDocument/2006/relationships/image" Target="../media/image1.png"/><Relationship Id="rId1" Type="http://schemas.openxmlformats.org/officeDocument/2006/relationships/hyperlink" Target="https://youtu.be/UMjBfcsMSYU" TargetMode="External"/><Relationship Id="rId6" Type="http://schemas.openxmlformats.org/officeDocument/2006/relationships/image" Target="../media/image3.png"/><Relationship Id="rId5" Type="http://schemas.openxmlformats.org/officeDocument/2006/relationships/hyperlink" Target="https://youtu.be/Ea2-UXEEokU"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54</xdr:row>
      <xdr:rowOff>1</xdr:rowOff>
    </xdr:from>
    <xdr:to>
      <xdr:col>3</xdr:col>
      <xdr:colOff>561976</xdr:colOff>
      <xdr:row>62</xdr:row>
      <xdr:rowOff>126207</xdr:rowOff>
    </xdr:to>
    <xdr:pic>
      <xdr:nvPicPr>
        <xdr:cNvPr id="2" name="Grafik 1">
          <a:hlinkClick xmlns:r="http://schemas.openxmlformats.org/officeDocument/2006/relationships" r:id="rId1"/>
          <a:extLst>
            <a:ext uri="{FF2B5EF4-FFF2-40B4-BE49-F238E27FC236}">
              <a16:creationId xmlns:a16="http://schemas.microsoft.com/office/drawing/2014/main" id="{5D0DBC60-D4AC-458F-9A3C-5E4217C8FCE0}"/>
            </a:ext>
          </a:extLst>
        </xdr:cNvPr>
        <xdr:cNvPicPr>
          <a:picLocks noChangeAspect="1"/>
        </xdr:cNvPicPr>
      </xdr:nvPicPr>
      <xdr:blipFill>
        <a:blip xmlns:r="http://schemas.openxmlformats.org/officeDocument/2006/relationships" r:embed="rId2"/>
        <a:stretch>
          <a:fillRect/>
        </a:stretch>
      </xdr:blipFill>
      <xdr:spPr>
        <a:xfrm>
          <a:off x="619126" y="9315451"/>
          <a:ext cx="2933700" cy="1650206"/>
        </a:xfrm>
        <a:prstGeom prst="rect">
          <a:avLst/>
        </a:prstGeom>
      </xdr:spPr>
    </xdr:pic>
    <xdr:clientData/>
  </xdr:twoCellAnchor>
  <xdr:twoCellAnchor editAs="oneCell">
    <xdr:from>
      <xdr:col>4</xdr:col>
      <xdr:colOff>466725</xdr:colOff>
      <xdr:row>53</xdr:row>
      <xdr:rowOff>178595</xdr:rowOff>
    </xdr:from>
    <xdr:to>
      <xdr:col>5</xdr:col>
      <xdr:colOff>1091142</xdr:colOff>
      <xdr:row>62</xdr:row>
      <xdr:rowOff>133351</xdr:rowOff>
    </xdr:to>
    <xdr:pic>
      <xdr:nvPicPr>
        <xdr:cNvPr id="3" name="Grafik 2">
          <a:hlinkClick xmlns:r="http://schemas.openxmlformats.org/officeDocument/2006/relationships" r:id="rId3"/>
          <a:extLst>
            <a:ext uri="{FF2B5EF4-FFF2-40B4-BE49-F238E27FC236}">
              <a16:creationId xmlns:a16="http://schemas.microsoft.com/office/drawing/2014/main" id="{F48B2606-C62B-4E5F-9E93-1A05263D68BD}"/>
            </a:ext>
          </a:extLst>
        </xdr:cNvPr>
        <xdr:cNvPicPr>
          <a:picLocks noChangeAspect="1"/>
        </xdr:cNvPicPr>
      </xdr:nvPicPr>
      <xdr:blipFill>
        <a:blip xmlns:r="http://schemas.openxmlformats.org/officeDocument/2006/relationships" r:embed="rId4"/>
        <a:stretch>
          <a:fillRect/>
        </a:stretch>
      </xdr:blipFill>
      <xdr:spPr>
        <a:xfrm>
          <a:off x="3629025" y="9303545"/>
          <a:ext cx="2967567" cy="1669256"/>
        </a:xfrm>
        <a:prstGeom prst="rect">
          <a:avLst/>
        </a:prstGeom>
      </xdr:spPr>
    </xdr:pic>
    <xdr:clientData/>
  </xdr:twoCellAnchor>
  <xdr:twoCellAnchor editAs="oneCell">
    <xdr:from>
      <xdr:col>6</xdr:col>
      <xdr:colOff>66675</xdr:colOff>
      <xdr:row>53</xdr:row>
      <xdr:rowOff>163712</xdr:rowOff>
    </xdr:from>
    <xdr:to>
      <xdr:col>6</xdr:col>
      <xdr:colOff>2468032</xdr:colOff>
      <xdr:row>62</xdr:row>
      <xdr:rowOff>142875</xdr:rowOff>
    </xdr:to>
    <xdr:pic>
      <xdr:nvPicPr>
        <xdr:cNvPr id="4" name="Grafik 3">
          <a:hlinkClick xmlns:r="http://schemas.openxmlformats.org/officeDocument/2006/relationships" r:id="rId5"/>
          <a:extLst>
            <a:ext uri="{FF2B5EF4-FFF2-40B4-BE49-F238E27FC236}">
              <a16:creationId xmlns:a16="http://schemas.microsoft.com/office/drawing/2014/main" id="{D17E0CE9-3E17-4178-A921-465AFBAE7425}"/>
            </a:ext>
          </a:extLst>
        </xdr:cNvPr>
        <xdr:cNvPicPr>
          <a:picLocks noChangeAspect="1"/>
        </xdr:cNvPicPr>
      </xdr:nvPicPr>
      <xdr:blipFill>
        <a:blip xmlns:r="http://schemas.openxmlformats.org/officeDocument/2006/relationships" r:embed="rId6"/>
        <a:stretch>
          <a:fillRect/>
        </a:stretch>
      </xdr:blipFill>
      <xdr:spPr>
        <a:xfrm>
          <a:off x="6696075" y="9288662"/>
          <a:ext cx="3010957" cy="1693663"/>
        </a:xfrm>
        <a:prstGeom prst="rect">
          <a:avLst/>
        </a:prstGeom>
      </xdr:spPr>
    </xdr:pic>
    <xdr:clientData/>
  </xdr:twoCellAnchor>
  <xdr:twoCellAnchor editAs="oneCell">
    <xdr:from>
      <xdr:col>1</xdr:col>
      <xdr:colOff>19049</xdr:colOff>
      <xdr:row>38</xdr:row>
      <xdr:rowOff>104775</xdr:rowOff>
    </xdr:from>
    <xdr:to>
      <xdr:col>6</xdr:col>
      <xdr:colOff>1061164</xdr:colOff>
      <xdr:row>51</xdr:row>
      <xdr:rowOff>86714</xdr:rowOff>
    </xdr:to>
    <xdr:pic>
      <xdr:nvPicPr>
        <xdr:cNvPr id="5" name="Grafik 4">
          <a:hlinkClick xmlns:r="http://schemas.openxmlformats.org/officeDocument/2006/relationships" r:id="rId7"/>
          <a:extLst>
            <a:ext uri="{FF2B5EF4-FFF2-40B4-BE49-F238E27FC236}">
              <a16:creationId xmlns:a16="http://schemas.microsoft.com/office/drawing/2014/main" id="{55A0CF9D-991B-F6AE-1BB7-FCCAD60B0245}"/>
            </a:ext>
          </a:extLst>
        </xdr:cNvPr>
        <xdr:cNvPicPr>
          <a:picLocks noChangeAspect="1"/>
        </xdr:cNvPicPr>
      </xdr:nvPicPr>
      <xdr:blipFill>
        <a:blip xmlns:r="http://schemas.openxmlformats.org/officeDocument/2006/relationships" r:embed="rId8"/>
        <a:stretch>
          <a:fillRect/>
        </a:stretch>
      </xdr:blipFill>
      <xdr:spPr>
        <a:xfrm>
          <a:off x="628649" y="8343900"/>
          <a:ext cx="7061915" cy="25632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empathisches-finanzcoaching.de/" TargetMode="External"/><Relationship Id="rId7" Type="http://schemas.openxmlformats.org/officeDocument/2006/relationships/hyperlink" Target="https://selbst-schuld.com/lebensversicherung-verkaufen-lohnt-es-sich-rechner/" TargetMode="External"/><Relationship Id="rId2" Type="http://schemas.openxmlformats.org/officeDocument/2006/relationships/hyperlink" Target="https://www.youtube.com/c/SelbstSchuldCOM" TargetMode="External"/><Relationship Id="rId1" Type="http://schemas.openxmlformats.org/officeDocument/2006/relationships/hyperlink" Target="https://bit.ly/kaffeeausgeben" TargetMode="External"/><Relationship Id="rId6" Type="http://schemas.openxmlformats.org/officeDocument/2006/relationships/hyperlink" Target="https://www.youtube.com/@SelbstSchuldCOM" TargetMode="External"/><Relationship Id="rId5" Type="http://schemas.openxmlformats.org/officeDocument/2006/relationships/hyperlink" Target="http://eepurl.com/bg0BIf" TargetMode="External"/><Relationship Id="rId4" Type="http://schemas.openxmlformats.org/officeDocument/2006/relationships/hyperlink" Target="https://www.copecart.com/products/7d0b6742/checkout" TargetMode="External"/><Relationship Id="rId9"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3C5A2-DE2F-4947-9264-72C560F45246}">
  <dimension ref="B1:X74"/>
  <sheetViews>
    <sheetView tabSelected="1" workbookViewId="0">
      <selection activeCell="AC50" sqref="AC50"/>
    </sheetView>
  </sheetViews>
  <sheetFormatPr baseColWidth="10" defaultColWidth="9.140625" defaultRowHeight="15" x14ac:dyDescent="0.25"/>
  <cols>
    <col min="2" max="2" width="2.140625" customWidth="1"/>
    <col min="3" max="3" width="26" customWidth="1"/>
    <col min="4" max="4" width="10.140625" customWidth="1"/>
    <col min="5" max="6" width="26" customWidth="1"/>
    <col min="7" max="7" width="42.140625" customWidth="1"/>
    <col min="8" max="8" width="2.140625" customWidth="1"/>
    <col min="17" max="18" width="0" hidden="1" customWidth="1"/>
    <col min="19" max="19" width="2.5703125" hidden="1" customWidth="1"/>
    <col min="20" max="27" width="0" hidden="1" customWidth="1"/>
  </cols>
  <sheetData>
    <row r="1" spans="2:24" ht="15.75" thickBot="1" x14ac:dyDescent="0.3"/>
    <row r="2" spans="2:24" ht="6" customHeight="1" x14ac:dyDescent="0.25">
      <c r="B2" s="39"/>
      <c r="C2" s="40"/>
      <c r="D2" s="40"/>
      <c r="E2" s="40"/>
      <c r="F2" s="40"/>
      <c r="G2" s="40"/>
      <c r="H2" s="41"/>
    </row>
    <row r="3" spans="2:24" ht="23.25" x14ac:dyDescent="0.35">
      <c r="B3" s="42"/>
      <c r="C3" s="43" t="s">
        <v>55</v>
      </c>
      <c r="D3" s="43"/>
      <c r="E3" s="43"/>
      <c r="F3" s="13"/>
      <c r="G3" s="13"/>
      <c r="H3" s="44"/>
    </row>
    <row r="4" spans="2:24" x14ac:dyDescent="0.25">
      <c r="B4" s="42"/>
      <c r="C4" s="80" t="s">
        <v>33</v>
      </c>
      <c r="D4" s="80"/>
      <c r="E4" s="45" t="s">
        <v>34</v>
      </c>
      <c r="F4" s="13"/>
      <c r="G4" s="13"/>
      <c r="H4" s="44"/>
    </row>
    <row r="5" spans="2:24" x14ac:dyDescent="0.25">
      <c r="B5" s="42"/>
      <c r="C5" s="76" t="s">
        <v>67</v>
      </c>
      <c r="D5" s="76"/>
      <c r="E5" s="45" t="s">
        <v>66</v>
      </c>
      <c r="F5" s="13"/>
      <c r="G5" s="13"/>
      <c r="H5" s="44"/>
    </row>
    <row r="6" spans="2:24" x14ac:dyDescent="0.25">
      <c r="B6" s="42"/>
      <c r="C6" s="13"/>
      <c r="D6" s="13"/>
      <c r="E6" s="13"/>
      <c r="F6" s="13"/>
      <c r="G6" s="13"/>
      <c r="H6" s="44"/>
    </row>
    <row r="7" spans="2:24" ht="15.75" x14ac:dyDescent="0.25">
      <c r="B7" s="42"/>
      <c r="C7" s="46" t="s">
        <v>56</v>
      </c>
      <c r="D7" s="46"/>
      <c r="E7" s="13"/>
      <c r="F7" s="13"/>
      <c r="G7" s="13"/>
      <c r="H7" s="44"/>
    </row>
    <row r="8" spans="2:24" ht="15.75" thickBot="1" x14ac:dyDescent="0.3">
      <c r="B8" s="42"/>
      <c r="C8" s="13"/>
      <c r="D8" s="2"/>
      <c r="E8" s="13"/>
      <c r="F8" s="13"/>
      <c r="G8" s="47"/>
      <c r="H8" s="44"/>
    </row>
    <row r="9" spans="2:24" ht="16.5" customHeight="1" x14ac:dyDescent="0.25">
      <c r="B9" s="42"/>
      <c r="C9" s="81" t="s">
        <v>30</v>
      </c>
      <c r="D9" s="2"/>
      <c r="E9" s="79" t="s">
        <v>62</v>
      </c>
      <c r="F9" s="79"/>
      <c r="G9" s="79"/>
      <c r="H9" s="44"/>
    </row>
    <row r="10" spans="2:24" ht="15.75" thickBot="1" x14ac:dyDescent="0.3">
      <c r="B10" s="42"/>
      <c r="C10" s="82"/>
      <c r="D10" s="48"/>
      <c r="E10" s="79"/>
      <c r="F10" s="79"/>
      <c r="G10" s="79"/>
      <c r="H10" s="44"/>
    </row>
    <row r="11" spans="2:24" ht="15.75" thickBot="1" x14ac:dyDescent="0.3">
      <c r="B11" s="42"/>
      <c r="C11" s="13"/>
      <c r="D11" s="48"/>
      <c r="E11" s="13"/>
      <c r="F11" s="13"/>
      <c r="G11" s="47"/>
      <c r="H11" s="44"/>
    </row>
    <row r="12" spans="2:24" ht="16.5" customHeight="1" x14ac:dyDescent="0.25">
      <c r="B12" s="42"/>
      <c r="C12" s="83" t="s">
        <v>58</v>
      </c>
      <c r="D12" s="13"/>
      <c r="E12" s="79" t="s">
        <v>63</v>
      </c>
      <c r="F12" s="79"/>
      <c r="G12" s="79"/>
      <c r="H12" s="44"/>
      <c r="T12" s="49" t="s">
        <v>35</v>
      </c>
      <c r="U12" s="50">
        <f>D10</f>
        <v>0</v>
      </c>
      <c r="W12" t="s">
        <v>36</v>
      </c>
      <c r="X12" s="51">
        <f>D11</f>
        <v>0</v>
      </c>
    </row>
    <row r="13" spans="2:24" ht="15.75" thickBot="1" x14ac:dyDescent="0.3">
      <c r="B13" s="42"/>
      <c r="C13" s="84"/>
      <c r="D13" s="52"/>
      <c r="E13" s="79"/>
      <c r="F13" s="79"/>
      <c r="G13" s="79"/>
      <c r="H13" s="44"/>
      <c r="T13" s="49"/>
      <c r="U13" s="49"/>
    </row>
    <row r="14" spans="2:24" ht="15.75" thickBot="1" x14ac:dyDescent="0.3">
      <c r="B14" s="42"/>
      <c r="C14" s="13"/>
      <c r="D14" s="52"/>
      <c r="E14" s="52"/>
      <c r="F14" s="13"/>
      <c r="G14" s="47"/>
      <c r="H14" s="44"/>
      <c r="T14" s="49"/>
      <c r="U14" s="49"/>
    </row>
    <row r="15" spans="2:24" ht="16.5" customHeight="1" x14ac:dyDescent="0.25">
      <c r="B15" s="42"/>
      <c r="C15" s="77" t="s">
        <v>60</v>
      </c>
      <c r="D15" s="53"/>
      <c r="E15" s="79" t="s">
        <v>59</v>
      </c>
      <c r="F15" s="79"/>
      <c r="G15" s="79"/>
      <c r="H15" s="44"/>
      <c r="T15" s="54" t="s">
        <v>37</v>
      </c>
      <c r="U15" s="55">
        <v>100</v>
      </c>
      <c r="W15" s="1" t="s">
        <v>37</v>
      </c>
      <c r="X15" s="56">
        <v>100</v>
      </c>
    </row>
    <row r="16" spans="2:24" ht="15.75" thickBot="1" x14ac:dyDescent="0.3">
      <c r="B16" s="42"/>
      <c r="C16" s="78"/>
      <c r="D16" s="57"/>
      <c r="E16" s="79"/>
      <c r="F16" s="79"/>
      <c r="G16" s="79"/>
      <c r="H16" s="44"/>
      <c r="T16" s="54">
        <v>1</v>
      </c>
      <c r="U16" s="58">
        <f>U15*(1-$U$12)</f>
        <v>100</v>
      </c>
      <c r="W16" s="1">
        <v>1</v>
      </c>
      <c r="X16" s="59">
        <f>X15*(1+$X$12)</f>
        <v>100</v>
      </c>
    </row>
    <row r="17" spans="2:24" x14ac:dyDescent="0.25">
      <c r="B17" s="42"/>
      <c r="C17" s="13"/>
      <c r="D17" s="48"/>
      <c r="E17" s="48"/>
      <c r="F17" s="13"/>
      <c r="G17" s="47"/>
      <c r="H17" s="44"/>
      <c r="T17" s="54">
        <v>2</v>
      </c>
      <c r="U17" s="58">
        <f t="shared" ref="U17:U74" si="0">U16*(1-$U$12)</f>
        <v>100</v>
      </c>
      <c r="W17" s="1">
        <v>2</v>
      </c>
      <c r="X17" s="59">
        <f t="shared" ref="X17:X74" si="1">X16*(1+$X$12)</f>
        <v>100</v>
      </c>
    </row>
    <row r="18" spans="2:24" ht="15.75" thickBot="1" x14ac:dyDescent="0.3">
      <c r="B18" s="42"/>
      <c r="C18" s="13"/>
      <c r="D18" s="2"/>
      <c r="E18" s="2"/>
      <c r="F18" s="13"/>
      <c r="G18" s="47"/>
      <c r="H18" s="44"/>
      <c r="T18" s="54">
        <v>5</v>
      </c>
      <c r="U18" s="58" t="e">
        <f>#REF!*(1-$U$12)</f>
        <v>#REF!</v>
      </c>
      <c r="W18" s="1">
        <v>5</v>
      </c>
      <c r="X18" s="59" t="e">
        <f>#REF!*(1+$X$12)</f>
        <v>#REF!</v>
      </c>
    </row>
    <row r="19" spans="2:24" ht="16.5" customHeight="1" x14ac:dyDescent="0.25">
      <c r="B19" s="42"/>
      <c r="C19" s="86" t="s">
        <v>38</v>
      </c>
      <c r="D19" s="2"/>
      <c r="E19" s="79" t="s">
        <v>64</v>
      </c>
      <c r="F19" s="79"/>
      <c r="G19" s="79"/>
      <c r="H19" s="44"/>
      <c r="T19" s="54"/>
      <c r="U19" s="58"/>
      <c r="W19" s="1"/>
      <c r="X19" s="59"/>
    </row>
    <row r="20" spans="2:24" ht="16.5" thickBot="1" x14ac:dyDescent="0.3">
      <c r="B20" s="42"/>
      <c r="C20" s="87"/>
      <c r="D20" s="60"/>
      <c r="E20" s="79"/>
      <c r="F20" s="79"/>
      <c r="G20" s="79"/>
      <c r="H20" s="44"/>
      <c r="T20" s="54">
        <v>10</v>
      </c>
      <c r="U20" s="58" t="e">
        <f>#REF!*(1-$U$12)</f>
        <v>#REF!</v>
      </c>
      <c r="W20" s="1">
        <v>10</v>
      </c>
      <c r="X20" s="59" t="e">
        <f>#REF!*(1+$X$12)</f>
        <v>#REF!</v>
      </c>
    </row>
    <row r="21" spans="2:24" ht="15.75" thickBot="1" x14ac:dyDescent="0.3">
      <c r="B21" s="61"/>
      <c r="C21" s="62"/>
      <c r="D21" s="62"/>
      <c r="E21" s="62"/>
      <c r="F21" s="62"/>
      <c r="G21" s="62"/>
      <c r="H21" s="63"/>
      <c r="T21" s="54">
        <v>11</v>
      </c>
      <c r="U21" s="58" t="e">
        <f t="shared" si="0"/>
        <v>#REF!</v>
      </c>
      <c r="W21" s="1">
        <v>11</v>
      </c>
      <c r="X21" s="59" t="e">
        <f t="shared" si="1"/>
        <v>#REF!</v>
      </c>
    </row>
    <row r="22" spans="2:24" ht="15.75" thickBot="1" x14ac:dyDescent="0.3">
      <c r="D22" s="64"/>
      <c r="E22" s="64"/>
      <c r="T22" s="54">
        <v>12</v>
      </c>
      <c r="U22" s="58" t="e">
        <f t="shared" si="0"/>
        <v>#REF!</v>
      </c>
      <c r="W22" s="1">
        <v>12</v>
      </c>
      <c r="X22" s="59" t="e">
        <f t="shared" si="1"/>
        <v>#REF!</v>
      </c>
    </row>
    <row r="23" spans="2:24" ht="23.25" x14ac:dyDescent="0.35">
      <c r="B23" s="39"/>
      <c r="C23" s="88" t="s">
        <v>39</v>
      </c>
      <c r="D23" s="88"/>
      <c r="E23" s="88"/>
      <c r="F23" s="65"/>
      <c r="G23" s="65"/>
      <c r="H23" s="41"/>
      <c r="T23" s="54">
        <v>13</v>
      </c>
      <c r="U23" s="58" t="e">
        <f>U22*(1-$U$12)</f>
        <v>#REF!</v>
      </c>
      <c r="W23" s="1">
        <v>13</v>
      </c>
      <c r="X23" s="59" t="e">
        <f>X22*(1+$X$12)</f>
        <v>#REF!</v>
      </c>
    </row>
    <row r="24" spans="2:24" x14ac:dyDescent="0.25">
      <c r="B24" s="42"/>
      <c r="C24" s="13"/>
      <c r="D24" s="13"/>
      <c r="E24" s="13"/>
      <c r="F24" s="13"/>
      <c r="G24" s="13"/>
      <c r="H24" s="44"/>
      <c r="T24" s="54">
        <v>14</v>
      </c>
      <c r="U24" s="58" t="e">
        <f t="shared" si="0"/>
        <v>#REF!</v>
      </c>
      <c r="W24" s="1">
        <v>14</v>
      </c>
      <c r="X24" s="59" t="e">
        <f t="shared" si="1"/>
        <v>#REF!</v>
      </c>
    </row>
    <row r="25" spans="2:24" ht="36" customHeight="1" x14ac:dyDescent="0.25">
      <c r="B25" s="42"/>
      <c r="C25" s="89" t="s">
        <v>40</v>
      </c>
      <c r="D25" s="89"/>
      <c r="E25" s="89"/>
      <c r="F25" s="89"/>
      <c r="G25" s="89"/>
      <c r="H25" s="44"/>
      <c r="T25" s="54">
        <v>15</v>
      </c>
      <c r="U25" s="58" t="e">
        <f t="shared" si="0"/>
        <v>#REF!</v>
      </c>
      <c r="W25" s="1">
        <v>15</v>
      </c>
      <c r="X25" s="59" t="e">
        <f t="shared" si="1"/>
        <v>#REF!</v>
      </c>
    </row>
    <row r="26" spans="2:24" x14ac:dyDescent="0.25">
      <c r="B26" s="42"/>
      <c r="C26" s="13"/>
      <c r="E26" s="13"/>
      <c r="F26" s="13"/>
      <c r="G26" s="13"/>
      <c r="H26" s="44"/>
      <c r="T26" s="54">
        <v>16</v>
      </c>
      <c r="U26" s="58" t="e">
        <f t="shared" si="0"/>
        <v>#REF!</v>
      </c>
      <c r="W26" s="1">
        <v>16</v>
      </c>
      <c r="X26" s="59" t="e">
        <f t="shared" si="1"/>
        <v>#REF!</v>
      </c>
    </row>
    <row r="27" spans="2:24" x14ac:dyDescent="0.25">
      <c r="B27" s="42"/>
      <c r="C27" s="13" t="s">
        <v>41</v>
      </c>
      <c r="E27" s="66" t="s">
        <v>42</v>
      </c>
      <c r="F27" s="13"/>
      <c r="G27" s="13"/>
      <c r="H27" s="44"/>
      <c r="T27" s="54">
        <v>17</v>
      </c>
      <c r="U27" s="58" t="e">
        <f t="shared" si="0"/>
        <v>#REF!</v>
      </c>
      <c r="W27" s="1">
        <v>17</v>
      </c>
      <c r="X27" s="59" t="e">
        <f t="shared" si="1"/>
        <v>#REF!</v>
      </c>
    </row>
    <row r="28" spans="2:24" x14ac:dyDescent="0.25">
      <c r="B28" s="42"/>
      <c r="C28" s="13" t="s">
        <v>43</v>
      </c>
      <c r="E28" s="66" t="s">
        <v>44</v>
      </c>
      <c r="F28" s="13"/>
      <c r="G28" s="13"/>
      <c r="H28" s="44"/>
      <c r="T28" s="54">
        <v>18</v>
      </c>
      <c r="U28" s="58" t="e">
        <f t="shared" si="0"/>
        <v>#REF!</v>
      </c>
      <c r="W28" s="1">
        <v>18</v>
      </c>
      <c r="X28" s="59" t="e">
        <f t="shared" si="1"/>
        <v>#REF!</v>
      </c>
    </row>
    <row r="29" spans="2:24" x14ac:dyDescent="0.25">
      <c r="B29" s="42"/>
      <c r="C29" s="13" t="s">
        <v>45</v>
      </c>
      <c r="E29" s="66" t="s">
        <v>46</v>
      </c>
      <c r="F29" s="13"/>
      <c r="G29" s="13"/>
      <c r="H29" s="44"/>
      <c r="T29" s="54">
        <v>19</v>
      </c>
      <c r="U29" s="58" t="e">
        <f t="shared" si="0"/>
        <v>#REF!</v>
      </c>
      <c r="W29" s="1">
        <v>19</v>
      </c>
      <c r="X29" s="59" t="e">
        <f t="shared" si="1"/>
        <v>#REF!</v>
      </c>
    </row>
    <row r="30" spans="2:24" x14ac:dyDescent="0.25">
      <c r="B30" s="42"/>
      <c r="C30" s="13" t="s">
        <v>47</v>
      </c>
      <c r="E30" s="66" t="s">
        <v>48</v>
      </c>
      <c r="F30" s="13"/>
      <c r="G30" s="13"/>
      <c r="H30" s="44"/>
      <c r="T30" s="54">
        <v>20</v>
      </c>
      <c r="U30" s="58" t="e">
        <f t="shared" si="0"/>
        <v>#REF!</v>
      </c>
      <c r="W30" s="1">
        <v>20</v>
      </c>
      <c r="X30" s="59" t="e">
        <f t="shared" si="1"/>
        <v>#REF!</v>
      </c>
    </row>
    <row r="31" spans="2:24" x14ac:dyDescent="0.25">
      <c r="B31" s="42"/>
      <c r="C31" s="13" t="s">
        <v>49</v>
      </c>
      <c r="E31" s="66" t="s">
        <v>50</v>
      </c>
      <c r="F31" s="13"/>
      <c r="G31" s="13"/>
      <c r="H31" s="44"/>
      <c r="T31" s="54">
        <v>21</v>
      </c>
      <c r="U31" s="58" t="e">
        <f t="shared" si="0"/>
        <v>#REF!</v>
      </c>
      <c r="W31" s="1">
        <v>21</v>
      </c>
      <c r="X31" s="59" t="e">
        <f t="shared" si="1"/>
        <v>#REF!</v>
      </c>
    </row>
    <row r="32" spans="2:24" x14ac:dyDescent="0.25">
      <c r="B32" s="42"/>
      <c r="C32" s="13"/>
      <c r="D32" s="13"/>
      <c r="E32" s="13"/>
      <c r="F32" s="13"/>
      <c r="G32" s="13"/>
      <c r="H32" s="44"/>
      <c r="T32" s="54">
        <v>22</v>
      </c>
      <c r="U32" s="58" t="e">
        <f t="shared" si="0"/>
        <v>#REF!</v>
      </c>
      <c r="W32" s="1">
        <v>22</v>
      </c>
      <c r="X32" s="59" t="e">
        <f t="shared" si="1"/>
        <v>#REF!</v>
      </c>
    </row>
    <row r="33" spans="2:24" x14ac:dyDescent="0.25">
      <c r="B33" s="42"/>
      <c r="C33" s="13" t="s">
        <v>51</v>
      </c>
      <c r="D33" s="13"/>
      <c r="E33" s="13"/>
      <c r="F33" s="13"/>
      <c r="G33" s="13"/>
      <c r="H33" s="44"/>
      <c r="T33" s="54">
        <v>23</v>
      </c>
      <c r="U33" s="58" t="e">
        <f t="shared" si="0"/>
        <v>#REF!</v>
      </c>
      <c r="W33" s="1">
        <v>23</v>
      </c>
      <c r="X33" s="59" t="e">
        <f t="shared" si="1"/>
        <v>#REF!</v>
      </c>
    </row>
    <row r="34" spans="2:24" x14ac:dyDescent="0.25">
      <c r="B34" s="42"/>
      <c r="C34" s="13"/>
      <c r="D34" s="13"/>
      <c r="E34" s="13"/>
      <c r="F34" s="13"/>
      <c r="G34" s="13"/>
      <c r="H34" s="44"/>
      <c r="T34" s="54">
        <v>24</v>
      </c>
      <c r="U34" s="58" t="e">
        <f t="shared" si="0"/>
        <v>#REF!</v>
      </c>
      <c r="W34" s="1">
        <v>24</v>
      </c>
      <c r="X34" s="59" t="e">
        <f t="shared" si="1"/>
        <v>#REF!</v>
      </c>
    </row>
    <row r="35" spans="2:24" ht="15.75" thickBot="1" x14ac:dyDescent="0.3">
      <c r="B35" s="61"/>
      <c r="C35" s="67" t="s">
        <v>52</v>
      </c>
      <c r="D35" s="67"/>
      <c r="E35" s="67"/>
      <c r="F35" s="67"/>
      <c r="G35" s="67"/>
      <c r="H35" s="63"/>
      <c r="T35" s="54">
        <v>25</v>
      </c>
      <c r="U35" s="58" t="e">
        <f t="shared" si="0"/>
        <v>#REF!</v>
      </c>
      <c r="W35" s="1">
        <v>25</v>
      </c>
      <c r="X35" s="59" t="e">
        <f t="shared" si="1"/>
        <v>#REF!</v>
      </c>
    </row>
    <row r="36" spans="2:24" ht="9" customHeight="1" x14ac:dyDescent="0.25">
      <c r="T36" s="54">
        <v>26</v>
      </c>
      <c r="U36" s="58" t="e">
        <f t="shared" si="0"/>
        <v>#REF!</v>
      </c>
      <c r="W36" s="1">
        <v>26</v>
      </c>
      <c r="X36" s="59" t="e">
        <f t="shared" si="1"/>
        <v>#REF!</v>
      </c>
    </row>
    <row r="37" spans="2:24" x14ac:dyDescent="0.25">
      <c r="C37" s="75"/>
      <c r="D37" s="75"/>
      <c r="E37" s="75"/>
      <c r="F37" s="75"/>
      <c r="G37" s="75"/>
      <c r="T37" s="54"/>
      <c r="U37" s="58"/>
      <c r="W37" s="1"/>
      <c r="X37" s="59"/>
    </row>
    <row r="38" spans="2:24" ht="23.25" x14ac:dyDescent="0.35">
      <c r="C38" s="70" t="s">
        <v>61</v>
      </c>
      <c r="D38" s="75"/>
      <c r="E38" s="75"/>
      <c r="F38" s="75"/>
      <c r="G38" s="75"/>
      <c r="T38" s="54"/>
      <c r="U38" s="58"/>
      <c r="W38" s="1"/>
      <c r="X38" s="59"/>
    </row>
    <row r="39" spans="2:24" ht="23.25" x14ac:dyDescent="0.35">
      <c r="C39" s="70"/>
      <c r="D39" s="75"/>
      <c r="E39" s="75"/>
      <c r="F39" s="75"/>
      <c r="G39" s="75"/>
      <c r="T39" s="54"/>
      <c r="U39" s="58"/>
      <c r="W39" s="1"/>
      <c r="X39" s="59"/>
    </row>
    <row r="40" spans="2:24" x14ac:dyDescent="0.25">
      <c r="C40" s="75"/>
      <c r="D40" s="75"/>
      <c r="E40" s="75"/>
      <c r="F40" s="75"/>
      <c r="G40" s="75"/>
      <c r="T40" s="54"/>
      <c r="U40" s="58"/>
      <c r="W40" s="1"/>
      <c r="X40" s="59"/>
    </row>
    <row r="41" spans="2:24" x14ac:dyDescent="0.25">
      <c r="C41" s="75"/>
      <c r="D41" s="75"/>
      <c r="E41" s="75"/>
      <c r="F41" s="75"/>
      <c r="G41" s="75"/>
      <c r="T41" s="54"/>
      <c r="U41" s="58"/>
      <c r="W41" s="1"/>
      <c r="X41" s="59"/>
    </row>
    <row r="42" spans="2:24" x14ac:dyDescent="0.25">
      <c r="C42" s="75"/>
      <c r="D42" s="75"/>
      <c r="E42" s="75"/>
      <c r="F42" s="75"/>
      <c r="G42" s="75"/>
      <c r="T42" s="54"/>
      <c r="U42" s="58"/>
      <c r="W42" s="1"/>
      <c r="X42" s="59"/>
    </row>
    <row r="43" spans="2:24" x14ac:dyDescent="0.25">
      <c r="C43" s="75"/>
      <c r="D43" s="75"/>
      <c r="E43" s="75"/>
      <c r="F43" s="75"/>
      <c r="G43" s="75"/>
      <c r="T43" s="54"/>
      <c r="U43" s="58"/>
      <c r="W43" s="1"/>
      <c r="X43" s="59"/>
    </row>
    <row r="44" spans="2:24" x14ac:dyDescent="0.25">
      <c r="C44" s="75"/>
      <c r="D44" s="75"/>
      <c r="E44" s="75"/>
      <c r="F44" s="75"/>
      <c r="G44" s="75"/>
      <c r="T44" s="54"/>
      <c r="U44" s="58"/>
      <c r="W44" s="1"/>
      <c r="X44" s="59"/>
    </row>
    <row r="45" spans="2:24" x14ac:dyDescent="0.25">
      <c r="C45" s="75"/>
      <c r="D45" s="75"/>
      <c r="E45" s="75"/>
      <c r="F45" s="75"/>
      <c r="G45" s="75"/>
      <c r="T45" s="54"/>
      <c r="U45" s="58"/>
      <c r="W45" s="1"/>
      <c r="X45" s="59"/>
    </row>
    <row r="46" spans="2:24" x14ac:dyDescent="0.25">
      <c r="C46" s="75"/>
      <c r="D46" s="75"/>
      <c r="E46" s="75"/>
      <c r="F46" s="75"/>
      <c r="G46" s="75"/>
      <c r="T46" s="54"/>
      <c r="U46" s="58"/>
      <c r="W46" s="1"/>
      <c r="X46" s="59"/>
    </row>
    <row r="47" spans="2:24" x14ac:dyDescent="0.25">
      <c r="C47" s="75"/>
      <c r="D47" s="75"/>
      <c r="E47" s="75"/>
      <c r="F47" s="75"/>
      <c r="G47" s="75"/>
      <c r="T47" s="54"/>
      <c r="U47" s="58"/>
      <c r="W47" s="1"/>
      <c r="X47" s="59"/>
    </row>
    <row r="48" spans="2:24" x14ac:dyDescent="0.25">
      <c r="C48" s="75"/>
      <c r="D48" s="75"/>
      <c r="E48" s="75"/>
      <c r="F48" s="75"/>
      <c r="G48" s="75"/>
      <c r="T48" s="54"/>
      <c r="U48" s="58"/>
      <c r="W48" s="1"/>
      <c r="X48" s="59"/>
    </row>
    <row r="49" spans="3:24" x14ac:dyDescent="0.25">
      <c r="C49" s="75"/>
      <c r="D49" s="75"/>
      <c r="E49" s="75"/>
      <c r="F49" s="75"/>
      <c r="G49" s="75"/>
      <c r="T49" s="54"/>
      <c r="U49" s="58"/>
      <c r="W49" s="1"/>
      <c r="X49" s="59"/>
    </row>
    <row r="50" spans="3:24" x14ac:dyDescent="0.25">
      <c r="C50" s="75"/>
      <c r="D50" s="75"/>
      <c r="E50" s="75"/>
      <c r="F50" s="75"/>
      <c r="G50" s="75"/>
      <c r="T50" s="54"/>
      <c r="U50" s="58"/>
      <c r="W50" s="1"/>
      <c r="X50" s="59"/>
    </row>
    <row r="51" spans="3:24" x14ac:dyDescent="0.25">
      <c r="C51" s="75"/>
      <c r="D51" s="75"/>
      <c r="E51" s="75"/>
      <c r="F51" s="75"/>
      <c r="G51" s="75"/>
      <c r="T51" s="54"/>
      <c r="U51" s="58"/>
      <c r="W51" s="1"/>
      <c r="X51" s="59"/>
    </row>
    <row r="52" spans="3:24" x14ac:dyDescent="0.25">
      <c r="T52" s="54">
        <v>28</v>
      </c>
      <c r="U52" s="58" t="e">
        <f>U65*(1-$U$12)</f>
        <v>#REF!</v>
      </c>
      <c r="W52" s="1">
        <v>28</v>
      </c>
      <c r="X52" s="59" t="e">
        <f>X65*(1+$X$12)</f>
        <v>#REF!</v>
      </c>
    </row>
    <row r="53" spans="3:24" ht="23.25" x14ac:dyDescent="0.35">
      <c r="C53" s="70" t="s">
        <v>54</v>
      </c>
      <c r="T53" s="54">
        <v>29</v>
      </c>
      <c r="U53" s="58" t="e">
        <f t="shared" si="0"/>
        <v>#REF!</v>
      </c>
      <c r="W53" s="1">
        <v>29</v>
      </c>
      <c r="X53" s="59" t="e">
        <f t="shared" si="1"/>
        <v>#REF!</v>
      </c>
    </row>
    <row r="54" spans="3:24" x14ac:dyDescent="0.25">
      <c r="T54" s="54">
        <v>30</v>
      </c>
      <c r="U54" s="58" t="e">
        <f t="shared" si="0"/>
        <v>#REF!</v>
      </c>
      <c r="W54" s="1">
        <v>30</v>
      </c>
      <c r="X54" s="59" t="e">
        <f t="shared" si="1"/>
        <v>#REF!</v>
      </c>
    </row>
    <row r="55" spans="3:24" x14ac:dyDescent="0.25">
      <c r="T55" s="54">
        <v>31</v>
      </c>
      <c r="U55" s="58" t="e">
        <f t="shared" si="0"/>
        <v>#REF!</v>
      </c>
      <c r="W55" s="1">
        <v>31</v>
      </c>
      <c r="X55" s="59" t="e">
        <f t="shared" si="1"/>
        <v>#REF!</v>
      </c>
    </row>
    <row r="56" spans="3:24" x14ac:dyDescent="0.25">
      <c r="T56" s="54">
        <v>32</v>
      </c>
      <c r="U56" s="58" t="e">
        <f t="shared" si="0"/>
        <v>#REF!</v>
      </c>
      <c r="W56" s="1">
        <v>32</v>
      </c>
      <c r="X56" s="59" t="e">
        <f t="shared" si="1"/>
        <v>#REF!</v>
      </c>
    </row>
    <row r="57" spans="3:24" x14ac:dyDescent="0.25">
      <c r="T57" s="54">
        <v>33</v>
      </c>
      <c r="U57" s="58" t="e">
        <f t="shared" si="0"/>
        <v>#REF!</v>
      </c>
      <c r="W57" s="1">
        <v>33</v>
      </c>
      <c r="X57" s="59" t="e">
        <f t="shared" si="1"/>
        <v>#REF!</v>
      </c>
    </row>
    <row r="58" spans="3:24" x14ac:dyDescent="0.25">
      <c r="T58" s="54">
        <v>34</v>
      </c>
      <c r="U58" s="58" t="e">
        <f t="shared" si="0"/>
        <v>#REF!</v>
      </c>
      <c r="W58" s="1">
        <v>34</v>
      </c>
      <c r="X58" s="59" t="e">
        <f t="shared" si="1"/>
        <v>#REF!</v>
      </c>
    </row>
    <row r="59" spans="3:24" x14ac:dyDescent="0.25">
      <c r="T59" s="54">
        <v>35</v>
      </c>
      <c r="U59" s="58" t="e">
        <f t="shared" si="0"/>
        <v>#REF!</v>
      </c>
      <c r="W59" s="1">
        <v>35</v>
      </c>
      <c r="X59" s="59" t="e">
        <f t="shared" si="1"/>
        <v>#REF!</v>
      </c>
    </row>
    <row r="60" spans="3:24" x14ac:dyDescent="0.25">
      <c r="T60" s="54">
        <v>36</v>
      </c>
      <c r="U60" s="58" t="e">
        <f t="shared" si="0"/>
        <v>#REF!</v>
      </c>
      <c r="W60" s="1">
        <v>36</v>
      </c>
      <c r="X60" s="59" t="e">
        <f t="shared" si="1"/>
        <v>#REF!</v>
      </c>
    </row>
    <row r="61" spans="3:24" x14ac:dyDescent="0.25">
      <c r="T61" s="54">
        <v>37</v>
      </c>
      <c r="U61" s="58" t="e">
        <f t="shared" si="0"/>
        <v>#REF!</v>
      </c>
      <c r="W61" s="1">
        <v>37</v>
      </c>
      <c r="X61" s="59" t="e">
        <f t="shared" si="1"/>
        <v>#REF!</v>
      </c>
    </row>
    <row r="62" spans="3:24" x14ac:dyDescent="0.25">
      <c r="T62" s="54">
        <v>38</v>
      </c>
      <c r="U62" s="58" t="e">
        <f t="shared" si="0"/>
        <v>#REF!</v>
      </c>
      <c r="W62" s="1">
        <v>38</v>
      </c>
      <c r="X62" s="59" t="e">
        <f t="shared" si="1"/>
        <v>#REF!</v>
      </c>
    </row>
    <row r="63" spans="3:24" x14ac:dyDescent="0.25">
      <c r="T63" s="54">
        <v>39</v>
      </c>
      <c r="U63" s="58" t="e">
        <f t="shared" si="0"/>
        <v>#REF!</v>
      </c>
      <c r="W63" s="1">
        <v>39</v>
      </c>
      <c r="X63" s="59" t="e">
        <f t="shared" si="1"/>
        <v>#REF!</v>
      </c>
    </row>
    <row r="64" spans="3:24" ht="15.75" thickBot="1" x14ac:dyDescent="0.3">
      <c r="T64" s="54">
        <v>40</v>
      </c>
      <c r="U64" s="58" t="e">
        <f t="shared" si="0"/>
        <v>#REF!</v>
      </c>
      <c r="W64" s="1">
        <v>40</v>
      </c>
      <c r="X64" s="59" t="e">
        <f t="shared" si="1"/>
        <v>#REF!</v>
      </c>
    </row>
    <row r="65" spans="2:24" ht="45.75" customHeight="1" thickBot="1" x14ac:dyDescent="0.3">
      <c r="B65" s="68"/>
      <c r="C65" s="85" t="s">
        <v>53</v>
      </c>
      <c r="D65" s="85"/>
      <c r="E65" s="85"/>
      <c r="F65" s="85"/>
      <c r="G65" s="85"/>
      <c r="H65" s="69"/>
      <c r="T65" s="54">
        <v>27</v>
      </c>
      <c r="U65" s="58" t="e">
        <f>U36*(1-$U$12)</f>
        <v>#REF!</v>
      </c>
      <c r="W65" s="1">
        <v>27</v>
      </c>
      <c r="X65" s="59" t="e">
        <f>X36*(1+$X$12)</f>
        <v>#REF!</v>
      </c>
    </row>
    <row r="66" spans="2:24" x14ac:dyDescent="0.25">
      <c r="T66" s="54">
        <v>42</v>
      </c>
      <c r="U66" s="58" t="e">
        <f>#REF!*(1-$U$12)</f>
        <v>#REF!</v>
      </c>
      <c r="W66" s="1">
        <v>42</v>
      </c>
      <c r="X66" s="59" t="e">
        <f>#REF!*(1+$X$12)</f>
        <v>#REF!</v>
      </c>
    </row>
    <row r="67" spans="2:24" x14ac:dyDescent="0.25">
      <c r="T67" s="54">
        <v>43</v>
      </c>
      <c r="U67" s="58" t="e">
        <f t="shared" si="0"/>
        <v>#REF!</v>
      </c>
      <c r="W67" s="1">
        <v>43</v>
      </c>
      <c r="X67" s="59" t="e">
        <f t="shared" si="1"/>
        <v>#REF!</v>
      </c>
    </row>
    <row r="68" spans="2:24" x14ac:dyDescent="0.25">
      <c r="T68" s="54">
        <v>44</v>
      </c>
      <c r="U68" s="58" t="e">
        <f t="shared" si="0"/>
        <v>#REF!</v>
      </c>
      <c r="W68" s="1">
        <v>44</v>
      </c>
      <c r="X68" s="59" t="e">
        <f t="shared" si="1"/>
        <v>#REF!</v>
      </c>
    </row>
    <row r="69" spans="2:24" x14ac:dyDescent="0.25">
      <c r="T69" s="54">
        <v>45</v>
      </c>
      <c r="U69" s="58" t="e">
        <f t="shared" si="0"/>
        <v>#REF!</v>
      </c>
      <c r="W69" s="1">
        <v>45</v>
      </c>
      <c r="X69" s="59" t="e">
        <f t="shared" si="1"/>
        <v>#REF!</v>
      </c>
    </row>
    <row r="70" spans="2:24" x14ac:dyDescent="0.25">
      <c r="T70" s="54">
        <v>46</v>
      </c>
      <c r="U70" s="58" t="e">
        <f t="shared" si="0"/>
        <v>#REF!</v>
      </c>
      <c r="W70" s="1">
        <v>46</v>
      </c>
      <c r="X70" s="59" t="e">
        <f t="shared" si="1"/>
        <v>#REF!</v>
      </c>
    </row>
    <row r="71" spans="2:24" x14ac:dyDescent="0.25">
      <c r="T71" s="54">
        <v>47</v>
      </c>
      <c r="U71" s="58" t="e">
        <f t="shared" si="0"/>
        <v>#REF!</v>
      </c>
      <c r="W71" s="1">
        <v>47</v>
      </c>
      <c r="X71" s="59" t="e">
        <f t="shared" si="1"/>
        <v>#REF!</v>
      </c>
    </row>
    <row r="72" spans="2:24" x14ac:dyDescent="0.25">
      <c r="T72" s="54">
        <v>48</v>
      </c>
      <c r="U72" s="58" t="e">
        <f t="shared" si="0"/>
        <v>#REF!</v>
      </c>
      <c r="W72" s="1">
        <v>48</v>
      </c>
      <c r="X72" s="59" t="e">
        <f t="shared" si="1"/>
        <v>#REF!</v>
      </c>
    </row>
    <row r="73" spans="2:24" x14ac:dyDescent="0.25">
      <c r="T73" s="54">
        <v>49</v>
      </c>
      <c r="U73" s="58" t="e">
        <f t="shared" si="0"/>
        <v>#REF!</v>
      </c>
      <c r="W73" s="1">
        <v>49</v>
      </c>
      <c r="X73" s="59" t="e">
        <f t="shared" si="1"/>
        <v>#REF!</v>
      </c>
    </row>
    <row r="74" spans="2:24" x14ac:dyDescent="0.25">
      <c r="T74" s="54">
        <v>50</v>
      </c>
      <c r="U74" s="58" t="e">
        <f t="shared" si="0"/>
        <v>#REF!</v>
      </c>
      <c r="W74" s="1">
        <v>50</v>
      </c>
      <c r="X74" s="59" t="e">
        <f t="shared" si="1"/>
        <v>#REF!</v>
      </c>
    </row>
  </sheetData>
  <mergeCells count="12">
    <mergeCell ref="C65:G65"/>
    <mergeCell ref="C19:C20"/>
    <mergeCell ref="E19:G20"/>
    <mergeCell ref="C23:E23"/>
    <mergeCell ref="C25:G25"/>
    <mergeCell ref="C15:C16"/>
    <mergeCell ref="E15:G16"/>
    <mergeCell ref="C4:D4"/>
    <mergeCell ref="C9:C10"/>
    <mergeCell ref="E9:G10"/>
    <mergeCell ref="C12:C13"/>
    <mergeCell ref="E12:G13"/>
  </mergeCells>
  <hyperlinks>
    <hyperlink ref="E27" r:id="rId1" xr:uid="{2DD6A607-6A00-4AE0-B6FF-F4A8BCA85DFD}"/>
    <hyperlink ref="E28" r:id="rId2" xr:uid="{EA5D18FF-5141-4640-8B48-18ACBEEDE050}"/>
    <hyperlink ref="E29" r:id="rId3" xr:uid="{E84BEDA1-F8AB-4E10-AFF7-863C61FE59D1}"/>
    <hyperlink ref="E30" r:id="rId4" xr:uid="{BB6DD976-9E7F-46D9-817F-A9AD9E9DCB3A}"/>
    <hyperlink ref="E31" r:id="rId5" xr:uid="{C520818D-C8EB-4A1E-947C-70337D60CF9E}"/>
    <hyperlink ref="E4" r:id="rId6" xr:uid="{EAF7AE85-584F-4F63-91CF-808EBA9311E6}"/>
    <hyperlink ref="C9:C10" location="Abschlussgebühren!A1" display="Abschlussgebühren" xr:uid="{F7EE8D58-09CD-419E-BCC3-FAE73F588313}"/>
    <hyperlink ref="C12:C13" location="'Versicherung vs. ETFs'!A1" display="Versicherung vs. ETF" xr:uid="{6C386E60-7589-473F-A783-55BE4014AB91}"/>
    <hyperlink ref="C15:C16" location="'Quick Check'!A1" display="Versicherung Check" xr:uid="{559DBDE1-51DC-4273-9434-6B3BE6313F51}"/>
    <hyperlink ref="E5" r:id="rId7" xr:uid="{4100D589-1F52-451C-B564-C1F0FF715278}"/>
  </hyperlinks>
  <pageMargins left="0.7" right="0.7" top="0.78740157499999996" bottom="0.78740157499999996" header="0.3" footer="0.3"/>
  <pageSetup paperSize="9"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L24"/>
  <sheetViews>
    <sheetView showGridLines="0" workbookViewId="0">
      <selection activeCell="C17" sqref="C17:D17"/>
    </sheetView>
  </sheetViews>
  <sheetFormatPr baseColWidth="10" defaultColWidth="9.140625" defaultRowHeight="15" x14ac:dyDescent="0.25"/>
  <cols>
    <col min="2" max="2" width="3.7109375" bestFit="1" customWidth="1"/>
    <col min="4" max="9" width="12" style="1" bestFit="1" customWidth="1"/>
    <col min="10" max="12" width="13.140625" style="1" bestFit="1" customWidth="1"/>
  </cols>
  <sheetData>
    <row r="2" spans="2:12" ht="21" x14ac:dyDescent="0.35">
      <c r="C2" s="71" t="s">
        <v>57</v>
      </c>
    </row>
    <row r="4" spans="2:12" ht="15.75" thickBot="1" x14ac:dyDescent="0.3"/>
    <row r="5" spans="2:12" x14ac:dyDescent="0.25">
      <c r="D5" s="90" t="s">
        <v>0</v>
      </c>
      <c r="E5" s="91"/>
      <c r="F5" s="91"/>
      <c r="G5" s="91"/>
      <c r="H5" s="91"/>
      <c r="I5" s="91"/>
      <c r="J5" s="91"/>
      <c r="K5" s="91"/>
      <c r="L5" s="92"/>
    </row>
    <row r="6" spans="2:12" ht="15.75" thickBot="1" x14ac:dyDescent="0.3">
      <c r="C6" s="2"/>
      <c r="D6" s="4">
        <v>100</v>
      </c>
      <c r="E6" s="6">
        <v>150</v>
      </c>
      <c r="F6" s="4">
        <v>200</v>
      </c>
      <c r="G6" s="4">
        <v>250</v>
      </c>
      <c r="H6" s="4">
        <v>300</v>
      </c>
      <c r="I6" s="4">
        <v>350</v>
      </c>
      <c r="J6" s="4">
        <v>400</v>
      </c>
      <c r="K6" s="4">
        <v>450</v>
      </c>
      <c r="L6" s="4">
        <v>500</v>
      </c>
    </row>
    <row r="7" spans="2:12" x14ac:dyDescent="0.25">
      <c r="B7" s="93" t="s">
        <v>1</v>
      </c>
      <c r="C7" s="3">
        <v>10</v>
      </c>
      <c r="D7" s="5">
        <f>$C7*D$6*12*0.05</f>
        <v>600</v>
      </c>
      <c r="E7" s="5">
        <f t="shared" ref="E7:L7" si="0">$C$7*E6*12*0.05</f>
        <v>900</v>
      </c>
      <c r="F7" s="5">
        <f t="shared" si="0"/>
        <v>1200</v>
      </c>
      <c r="G7" s="5">
        <f t="shared" si="0"/>
        <v>1500</v>
      </c>
      <c r="H7" s="5">
        <f t="shared" si="0"/>
        <v>1800</v>
      </c>
      <c r="I7" s="5">
        <f t="shared" si="0"/>
        <v>2100</v>
      </c>
      <c r="J7" s="5">
        <f t="shared" si="0"/>
        <v>2400</v>
      </c>
      <c r="K7" s="5">
        <f t="shared" si="0"/>
        <v>2700</v>
      </c>
      <c r="L7" s="5">
        <f t="shared" si="0"/>
        <v>3000</v>
      </c>
    </row>
    <row r="8" spans="2:12" x14ac:dyDescent="0.25">
      <c r="B8" s="94"/>
      <c r="C8" s="3">
        <v>15</v>
      </c>
      <c r="D8" s="5">
        <f t="shared" ref="D8:L14" si="1">$C8*D$6*12*0.05</f>
        <v>900</v>
      </c>
      <c r="E8" s="5">
        <f t="shared" si="1"/>
        <v>1350</v>
      </c>
      <c r="F8" s="5">
        <f t="shared" si="1"/>
        <v>1800</v>
      </c>
      <c r="G8" s="5">
        <f t="shared" si="1"/>
        <v>2250</v>
      </c>
      <c r="H8" s="5">
        <f t="shared" si="1"/>
        <v>2700</v>
      </c>
      <c r="I8" s="5">
        <f t="shared" si="1"/>
        <v>3150</v>
      </c>
      <c r="J8" s="5">
        <f t="shared" si="1"/>
        <v>3600</v>
      </c>
      <c r="K8" s="5">
        <f t="shared" si="1"/>
        <v>4050</v>
      </c>
      <c r="L8" s="5">
        <f t="shared" si="1"/>
        <v>4500</v>
      </c>
    </row>
    <row r="9" spans="2:12" x14ac:dyDescent="0.25">
      <c r="B9" s="94"/>
      <c r="C9" s="3">
        <v>20</v>
      </c>
      <c r="D9" s="5">
        <f t="shared" si="1"/>
        <v>1200</v>
      </c>
      <c r="E9" s="5">
        <f t="shared" si="1"/>
        <v>1800</v>
      </c>
      <c r="F9" s="5">
        <f t="shared" si="1"/>
        <v>2400</v>
      </c>
      <c r="G9" s="5">
        <f t="shared" si="1"/>
        <v>3000</v>
      </c>
      <c r="H9" s="5">
        <f t="shared" si="1"/>
        <v>3600</v>
      </c>
      <c r="I9" s="5">
        <f t="shared" si="1"/>
        <v>4200</v>
      </c>
      <c r="J9" s="5">
        <f t="shared" si="1"/>
        <v>4800</v>
      </c>
      <c r="K9" s="5">
        <f t="shared" si="1"/>
        <v>5400</v>
      </c>
      <c r="L9" s="5">
        <f t="shared" si="1"/>
        <v>6000</v>
      </c>
    </row>
    <row r="10" spans="2:12" x14ac:dyDescent="0.25">
      <c r="B10" s="94"/>
      <c r="C10" s="3">
        <v>25</v>
      </c>
      <c r="D10" s="5">
        <f t="shared" si="1"/>
        <v>1500</v>
      </c>
      <c r="E10" s="5">
        <f t="shared" si="1"/>
        <v>2250</v>
      </c>
      <c r="F10" s="5">
        <f t="shared" si="1"/>
        <v>3000</v>
      </c>
      <c r="G10" s="5">
        <f t="shared" si="1"/>
        <v>3750</v>
      </c>
      <c r="H10" s="5">
        <f t="shared" si="1"/>
        <v>4500</v>
      </c>
      <c r="I10" s="5">
        <f t="shared" si="1"/>
        <v>5250</v>
      </c>
      <c r="J10" s="5">
        <f t="shared" si="1"/>
        <v>6000</v>
      </c>
      <c r="K10" s="5">
        <f t="shared" si="1"/>
        <v>6750</v>
      </c>
      <c r="L10" s="5">
        <f t="shared" si="1"/>
        <v>7500</v>
      </c>
    </row>
    <row r="11" spans="2:12" x14ac:dyDescent="0.25">
      <c r="B11" s="94"/>
      <c r="C11" s="3">
        <v>30</v>
      </c>
      <c r="D11" s="5">
        <f t="shared" si="1"/>
        <v>1800</v>
      </c>
      <c r="E11" s="5">
        <f t="shared" si="1"/>
        <v>2700</v>
      </c>
      <c r="F11" s="5">
        <f t="shared" si="1"/>
        <v>3600</v>
      </c>
      <c r="G11" s="5">
        <f t="shared" si="1"/>
        <v>4500</v>
      </c>
      <c r="H11" s="5">
        <f t="shared" si="1"/>
        <v>5400</v>
      </c>
      <c r="I11" s="5">
        <f t="shared" si="1"/>
        <v>6300</v>
      </c>
      <c r="J11" s="5">
        <f t="shared" si="1"/>
        <v>7200</v>
      </c>
      <c r="K11" s="5">
        <f t="shared" si="1"/>
        <v>8100</v>
      </c>
      <c r="L11" s="5">
        <f t="shared" si="1"/>
        <v>9000</v>
      </c>
    </row>
    <row r="12" spans="2:12" x14ac:dyDescent="0.25">
      <c r="B12" s="94"/>
      <c r="C12" s="3">
        <v>35</v>
      </c>
      <c r="D12" s="5">
        <f t="shared" si="1"/>
        <v>2100</v>
      </c>
      <c r="E12" s="5">
        <f t="shared" si="1"/>
        <v>3150</v>
      </c>
      <c r="F12" s="5">
        <f t="shared" si="1"/>
        <v>4200</v>
      </c>
      <c r="G12" s="5">
        <f t="shared" si="1"/>
        <v>5250</v>
      </c>
      <c r="H12" s="5">
        <f t="shared" si="1"/>
        <v>6300</v>
      </c>
      <c r="I12" s="5">
        <f t="shared" si="1"/>
        <v>7350</v>
      </c>
      <c r="J12" s="5">
        <f t="shared" si="1"/>
        <v>8400</v>
      </c>
      <c r="K12" s="5">
        <f t="shared" si="1"/>
        <v>9450</v>
      </c>
      <c r="L12" s="5">
        <f t="shared" si="1"/>
        <v>10500</v>
      </c>
    </row>
    <row r="13" spans="2:12" x14ac:dyDescent="0.25">
      <c r="B13" s="94"/>
      <c r="C13" s="8">
        <v>40</v>
      </c>
      <c r="D13" s="5">
        <f t="shared" si="1"/>
        <v>2400</v>
      </c>
      <c r="E13" s="7">
        <f t="shared" si="1"/>
        <v>3600</v>
      </c>
      <c r="F13" s="5">
        <f t="shared" si="1"/>
        <v>4800</v>
      </c>
      <c r="G13" s="5">
        <f t="shared" si="1"/>
        <v>6000</v>
      </c>
      <c r="H13" s="5">
        <f t="shared" si="1"/>
        <v>7200</v>
      </c>
      <c r="I13" s="5">
        <f t="shared" si="1"/>
        <v>8400</v>
      </c>
      <c r="J13" s="5">
        <f t="shared" si="1"/>
        <v>9600</v>
      </c>
      <c r="K13" s="5">
        <f t="shared" si="1"/>
        <v>10800</v>
      </c>
      <c r="L13" s="5">
        <f t="shared" si="1"/>
        <v>12000</v>
      </c>
    </row>
    <row r="14" spans="2:12" ht="15.75" thickBot="1" x14ac:dyDescent="0.3">
      <c r="B14" s="95"/>
      <c r="C14" s="3">
        <v>45</v>
      </c>
      <c r="D14" s="5">
        <f t="shared" si="1"/>
        <v>2700</v>
      </c>
      <c r="E14" s="5">
        <f t="shared" si="1"/>
        <v>4050</v>
      </c>
      <c r="F14" s="5">
        <f t="shared" si="1"/>
        <v>5400</v>
      </c>
      <c r="G14" s="5">
        <f t="shared" si="1"/>
        <v>6750</v>
      </c>
      <c r="H14" s="5">
        <f t="shared" si="1"/>
        <v>8100</v>
      </c>
      <c r="I14" s="5">
        <f t="shared" si="1"/>
        <v>9450</v>
      </c>
      <c r="J14" s="5">
        <f t="shared" si="1"/>
        <v>10800</v>
      </c>
      <c r="K14" s="5">
        <f t="shared" si="1"/>
        <v>12150</v>
      </c>
      <c r="L14" s="5">
        <f t="shared" si="1"/>
        <v>13500</v>
      </c>
    </row>
    <row r="17" spans="3:5" x14ac:dyDescent="0.25">
      <c r="C17" s="105" t="s">
        <v>65</v>
      </c>
      <c r="D17" s="105"/>
    </row>
    <row r="24" spans="3:5" x14ac:dyDescent="0.25">
      <c r="E24" s="9"/>
    </row>
  </sheetData>
  <mergeCells count="3">
    <mergeCell ref="D5:L5"/>
    <mergeCell ref="B7:B14"/>
    <mergeCell ref="C17:D17"/>
  </mergeCells>
  <hyperlinks>
    <hyperlink ref="C17" location="Start!A1" display="Zurück zur Startseite" xr:uid="{A3712560-A5DE-4A9B-9B90-F5EEC4A9B58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4E34D-8E3B-42F1-BE30-7A9C3A3E63D2}">
  <dimension ref="B1:X54"/>
  <sheetViews>
    <sheetView showGridLines="0" topLeftCell="A14" workbookViewId="0">
      <selection activeCell="B53" sqref="B53:D53"/>
    </sheetView>
  </sheetViews>
  <sheetFormatPr baseColWidth="10" defaultRowHeight="15" x14ac:dyDescent="0.25"/>
  <cols>
    <col min="1" max="1" width="11.42578125" style="13"/>
    <col min="2" max="2" width="11.5703125" style="2" bestFit="1" customWidth="1"/>
    <col min="3" max="3" width="2.42578125" style="13" customWidth="1"/>
    <col min="4" max="4" width="12" style="13" bestFit="1" customWidth="1"/>
    <col min="5" max="5" width="14.28515625" style="13" bestFit="1" customWidth="1"/>
    <col min="6" max="6" width="13.140625" style="13" bestFit="1" customWidth="1"/>
    <col min="7" max="7" width="14.28515625" style="13" bestFit="1" customWidth="1"/>
    <col min="8" max="8" width="13" style="2" customWidth="1"/>
    <col min="9" max="9" width="3.5703125" style="13" customWidth="1"/>
    <col min="10" max="10" width="11.5703125" style="13" bestFit="1" customWidth="1"/>
    <col min="11" max="11" width="2.42578125" style="13" customWidth="1"/>
    <col min="12" max="12" width="12" style="13" bestFit="1" customWidth="1"/>
    <col min="13" max="13" width="14.28515625" style="13" bestFit="1" customWidth="1"/>
    <col min="14" max="14" width="13.140625" style="13" bestFit="1" customWidth="1"/>
    <col min="15" max="15" width="14.28515625" style="13" bestFit="1" customWidth="1"/>
    <col min="16" max="16" width="12" style="2" bestFit="1" customWidth="1"/>
    <col min="17" max="17" width="3.5703125" style="13" customWidth="1"/>
    <col min="18" max="18" width="12" style="13" bestFit="1" customWidth="1"/>
    <col min="19" max="19" width="11.5703125" style="13" bestFit="1" customWidth="1"/>
    <col min="20" max="16384" width="11.42578125" style="13"/>
  </cols>
  <sheetData>
    <row r="1" spans="2:24" customFormat="1" x14ac:dyDescent="0.25">
      <c r="D1" s="1"/>
      <c r="E1" s="1"/>
      <c r="F1" s="1"/>
      <c r="G1" s="1"/>
      <c r="H1" s="1"/>
      <c r="I1" s="1"/>
      <c r="J1" s="1"/>
      <c r="K1" s="1"/>
      <c r="L1" s="1"/>
    </row>
    <row r="2" spans="2:24" customFormat="1" ht="21" x14ac:dyDescent="0.35">
      <c r="C2" s="71" t="s">
        <v>58</v>
      </c>
      <c r="D2" s="1"/>
      <c r="E2" s="1"/>
      <c r="F2" s="1"/>
      <c r="G2" s="1"/>
      <c r="H2" s="1"/>
      <c r="I2" s="1"/>
      <c r="J2" s="1"/>
      <c r="K2" s="1"/>
      <c r="L2" s="1"/>
    </row>
    <row r="4" spans="2:24" x14ac:dyDescent="0.25">
      <c r="D4" s="13" t="s">
        <v>10</v>
      </c>
      <c r="G4" s="72">
        <v>150</v>
      </c>
      <c r="H4" s="27"/>
      <c r="W4" s="13">
        <f>7-2.25</f>
        <v>4.75</v>
      </c>
    </row>
    <row r="5" spans="2:24" x14ac:dyDescent="0.25">
      <c r="D5" s="13" t="s">
        <v>29</v>
      </c>
      <c r="G5" s="73">
        <v>25</v>
      </c>
      <c r="H5" s="27"/>
    </row>
    <row r="6" spans="2:24" x14ac:dyDescent="0.25">
      <c r="D6" s="13" t="s">
        <v>30</v>
      </c>
      <c r="G6" s="15">
        <f>(G4*24*G5)*5%</f>
        <v>4500</v>
      </c>
      <c r="H6" s="27"/>
    </row>
    <row r="7" spans="2:24" x14ac:dyDescent="0.25">
      <c r="D7" s="13" t="s">
        <v>31</v>
      </c>
      <c r="G7" s="15">
        <f>G6/60</f>
        <v>75</v>
      </c>
      <c r="H7" s="27"/>
    </row>
    <row r="8" spans="2:24" x14ac:dyDescent="0.25">
      <c r="G8" s="15"/>
      <c r="H8" s="27"/>
    </row>
    <row r="9" spans="2:24" ht="15.75" thickBot="1" x14ac:dyDescent="0.3">
      <c r="G9" s="15"/>
      <c r="H9" s="27"/>
    </row>
    <row r="10" spans="2:24" s="28" customFormat="1" ht="34.5" customHeight="1" thickBot="1" x14ac:dyDescent="0.3">
      <c r="B10" s="96" t="s">
        <v>32</v>
      </c>
      <c r="C10" s="97"/>
      <c r="D10" s="97"/>
      <c r="E10" s="97"/>
      <c r="F10" s="97"/>
      <c r="G10" s="97"/>
      <c r="H10" s="98"/>
      <c r="J10" s="96" t="s">
        <v>25</v>
      </c>
      <c r="K10" s="97"/>
      <c r="L10" s="97"/>
      <c r="M10" s="97"/>
      <c r="N10" s="97"/>
      <c r="O10" s="97"/>
      <c r="P10" s="98"/>
      <c r="R10" s="96" t="s">
        <v>26</v>
      </c>
      <c r="S10" s="98"/>
      <c r="T10" s="29"/>
      <c r="U10" s="29"/>
      <c r="V10" s="29"/>
      <c r="W10" s="29"/>
      <c r="X10" s="29"/>
    </row>
    <row r="11" spans="2:24" x14ac:dyDescent="0.25">
      <c r="B11" s="10" t="s">
        <v>9</v>
      </c>
      <c r="C11" s="11"/>
      <c r="D11" s="11" t="s">
        <v>11</v>
      </c>
      <c r="E11" s="11" t="s">
        <v>14</v>
      </c>
      <c r="F11" s="11" t="s">
        <v>12</v>
      </c>
      <c r="G11" s="11" t="s">
        <v>13</v>
      </c>
      <c r="H11" s="12" t="s">
        <v>24</v>
      </c>
      <c r="I11" s="2"/>
      <c r="J11" s="10" t="s">
        <v>9</v>
      </c>
      <c r="K11" s="11"/>
      <c r="L11" s="11" t="s">
        <v>11</v>
      </c>
      <c r="M11" s="11" t="s">
        <v>14</v>
      </c>
      <c r="N11" s="11" t="s">
        <v>12</v>
      </c>
      <c r="O11" s="11" t="s">
        <v>13</v>
      </c>
      <c r="P11" s="12" t="s">
        <v>24</v>
      </c>
      <c r="Q11" s="2"/>
      <c r="R11" s="10" t="s">
        <v>27</v>
      </c>
      <c r="S11" s="12" t="s">
        <v>28</v>
      </c>
    </row>
    <row r="12" spans="2:24" x14ac:dyDescent="0.25">
      <c r="B12" s="22">
        <v>1</v>
      </c>
      <c r="D12" s="31">
        <f>($G$4-$G$7)*12</f>
        <v>900</v>
      </c>
      <c r="E12" s="19"/>
      <c r="F12" s="19">
        <f>D12*4.75%</f>
        <v>42.75</v>
      </c>
      <c r="G12" s="19">
        <f>F12+D12</f>
        <v>942.75</v>
      </c>
      <c r="H12" s="32">
        <f>F12/12</f>
        <v>3.5625</v>
      </c>
      <c r="J12" s="22">
        <v>1</v>
      </c>
      <c r="L12" s="19">
        <f t="shared" ref="L12:L51" si="0">$G$4*12</f>
        <v>1800</v>
      </c>
      <c r="M12" s="19"/>
      <c r="N12" s="19">
        <f>L12*7%</f>
        <v>126.00000000000001</v>
      </c>
      <c r="O12" s="19">
        <f>N12+L12</f>
        <v>1926</v>
      </c>
      <c r="P12" s="32">
        <f>N12/12</f>
        <v>10.500000000000002</v>
      </c>
      <c r="R12" s="35">
        <f>P12-H12</f>
        <v>6.9375000000000018</v>
      </c>
      <c r="S12" s="37">
        <f>(P12/H12)-1</f>
        <v>1.9473684210526319</v>
      </c>
    </row>
    <row r="13" spans="2:24" x14ac:dyDescent="0.25">
      <c r="B13" s="22">
        <v>2</v>
      </c>
      <c r="D13" s="31">
        <f t="shared" ref="D13:D16" si="1">($G$4-$G$7)*12</f>
        <v>900</v>
      </c>
      <c r="E13" s="19">
        <f>G12+D13</f>
        <v>1842.75</v>
      </c>
      <c r="F13" s="19">
        <f>E13*4.75%</f>
        <v>87.530625000000001</v>
      </c>
      <c r="G13" s="19">
        <f>F13+E13</f>
        <v>1930.2806250000001</v>
      </c>
      <c r="H13" s="32">
        <f t="shared" ref="H13:H51" si="2">F13/12</f>
        <v>7.2942187499999998</v>
      </c>
      <c r="J13" s="22">
        <v>2</v>
      </c>
      <c r="L13" s="19">
        <f t="shared" si="0"/>
        <v>1800</v>
      </c>
      <c r="M13" s="19">
        <f>O12+L13</f>
        <v>3726</v>
      </c>
      <c r="N13" s="19">
        <f>M13*7%</f>
        <v>260.82000000000005</v>
      </c>
      <c r="O13" s="19">
        <f>N13+M13</f>
        <v>3986.82</v>
      </c>
      <c r="P13" s="32">
        <f t="shared" ref="P13:P51" si="3">N13/12</f>
        <v>21.735000000000003</v>
      </c>
      <c r="R13" s="35">
        <f t="shared" ref="R13:R51" si="4">P13-H13</f>
        <v>14.440781250000004</v>
      </c>
      <c r="S13" s="37">
        <f t="shared" ref="S13:S51" si="5">(P13/H13)-1</f>
        <v>1.9797570850202435</v>
      </c>
    </row>
    <row r="14" spans="2:24" x14ac:dyDescent="0.25">
      <c r="B14" s="22">
        <v>3</v>
      </c>
      <c r="D14" s="31">
        <f t="shared" si="1"/>
        <v>900</v>
      </c>
      <c r="E14" s="19">
        <f t="shared" ref="E14:E51" si="6">G13+D14</f>
        <v>2830.2806250000003</v>
      </c>
      <c r="F14" s="19">
        <f t="shared" ref="F14:F51" si="7">E14*4.75%</f>
        <v>134.43832968750002</v>
      </c>
      <c r="G14" s="19">
        <f t="shared" ref="G14:G51" si="8">F14+E14</f>
        <v>2964.7189546875002</v>
      </c>
      <c r="H14" s="32">
        <f t="shared" si="2"/>
        <v>11.203194140625001</v>
      </c>
      <c r="J14" s="22">
        <v>3</v>
      </c>
      <c r="L14" s="19">
        <f t="shared" si="0"/>
        <v>1800</v>
      </c>
      <c r="M14" s="19">
        <f t="shared" ref="M14:M51" si="9">O13+L14</f>
        <v>5786.82</v>
      </c>
      <c r="N14" s="19">
        <f t="shared" ref="N14:N51" si="10">M14*7%</f>
        <v>405.07740000000001</v>
      </c>
      <c r="O14" s="19">
        <f t="shared" ref="O14:O51" si="11">N14+M14</f>
        <v>6191.8973999999998</v>
      </c>
      <c r="P14" s="32">
        <f t="shared" si="3"/>
        <v>33.756450000000001</v>
      </c>
      <c r="R14" s="35">
        <f t="shared" si="4"/>
        <v>22.553255859375</v>
      </c>
      <c r="S14" s="37">
        <f t="shared" si="5"/>
        <v>2.0131094379229246</v>
      </c>
    </row>
    <row r="15" spans="2:24" x14ac:dyDescent="0.25">
      <c r="B15" s="22">
        <v>4</v>
      </c>
      <c r="D15" s="31">
        <f t="shared" si="1"/>
        <v>900</v>
      </c>
      <c r="E15" s="19">
        <f t="shared" si="6"/>
        <v>3864.7189546875002</v>
      </c>
      <c r="F15" s="19">
        <f t="shared" si="7"/>
        <v>183.57415034765626</v>
      </c>
      <c r="G15" s="19">
        <f t="shared" si="8"/>
        <v>4048.2931050351563</v>
      </c>
      <c r="H15" s="32">
        <f t="shared" si="2"/>
        <v>15.297845862304689</v>
      </c>
      <c r="J15" s="22">
        <v>4</v>
      </c>
      <c r="L15" s="19">
        <f t="shared" si="0"/>
        <v>1800</v>
      </c>
      <c r="M15" s="19">
        <f t="shared" si="9"/>
        <v>7991.8973999999998</v>
      </c>
      <c r="N15" s="19">
        <f t="shared" si="10"/>
        <v>559.432818</v>
      </c>
      <c r="O15" s="19">
        <f t="shared" si="11"/>
        <v>8551.3302179999991</v>
      </c>
      <c r="P15" s="32">
        <f t="shared" si="3"/>
        <v>46.619401500000002</v>
      </c>
      <c r="R15" s="35">
        <f t="shared" si="4"/>
        <v>31.321555637695312</v>
      </c>
      <c r="S15" s="37">
        <f t="shared" si="5"/>
        <v>2.0474487662916339</v>
      </c>
    </row>
    <row r="16" spans="2:24" x14ac:dyDescent="0.25">
      <c r="B16" s="22">
        <v>5</v>
      </c>
      <c r="D16" s="31">
        <f t="shared" si="1"/>
        <v>900</v>
      </c>
      <c r="E16" s="19">
        <f t="shared" si="6"/>
        <v>4948.2931050351563</v>
      </c>
      <c r="F16" s="19">
        <f t="shared" si="7"/>
        <v>235.04392248916992</v>
      </c>
      <c r="G16" s="19">
        <f t="shared" si="8"/>
        <v>5183.337027524326</v>
      </c>
      <c r="H16" s="32">
        <f t="shared" si="2"/>
        <v>19.586993540764158</v>
      </c>
      <c r="J16" s="22">
        <v>5</v>
      </c>
      <c r="L16" s="19">
        <f t="shared" si="0"/>
        <v>1800</v>
      </c>
      <c r="M16" s="19">
        <f t="shared" si="9"/>
        <v>10351.330217999999</v>
      </c>
      <c r="N16" s="19">
        <f t="shared" si="10"/>
        <v>724.59311525999999</v>
      </c>
      <c r="O16" s="19">
        <f t="shared" si="11"/>
        <v>11075.92333326</v>
      </c>
      <c r="P16" s="32">
        <f t="shared" si="3"/>
        <v>60.382759604999997</v>
      </c>
      <c r="R16" s="35">
        <f t="shared" si="4"/>
        <v>40.795766064235835</v>
      </c>
      <c r="S16" s="37">
        <f t="shared" si="5"/>
        <v>2.0827987704867672</v>
      </c>
    </row>
    <row r="17" spans="2:19" x14ac:dyDescent="0.25">
      <c r="B17" s="22">
        <v>6</v>
      </c>
      <c r="D17" s="19">
        <f t="shared" ref="D17:D51" si="12">$G$4*12</f>
        <v>1800</v>
      </c>
      <c r="E17" s="19">
        <f t="shared" si="6"/>
        <v>6983.337027524326</v>
      </c>
      <c r="F17" s="19">
        <f t="shared" si="7"/>
        <v>331.70850880740551</v>
      </c>
      <c r="G17" s="19">
        <f t="shared" si="8"/>
        <v>7315.0455363317315</v>
      </c>
      <c r="H17" s="32">
        <f t="shared" si="2"/>
        <v>27.642375733950459</v>
      </c>
      <c r="J17" s="22">
        <v>6</v>
      </c>
      <c r="L17" s="19">
        <f t="shared" si="0"/>
        <v>1800</v>
      </c>
      <c r="M17" s="19">
        <f t="shared" si="9"/>
        <v>12875.92333326</v>
      </c>
      <c r="N17" s="19">
        <f t="shared" si="10"/>
        <v>901.3146333282001</v>
      </c>
      <c r="O17" s="19">
        <f t="shared" si="11"/>
        <v>13777.2379665882</v>
      </c>
      <c r="P17" s="32">
        <f t="shared" si="3"/>
        <v>75.109552777350004</v>
      </c>
      <c r="R17" s="35">
        <f t="shared" si="4"/>
        <v>47.467177043399545</v>
      </c>
      <c r="S17" s="37">
        <f t="shared" si="5"/>
        <v>1.7171887648245878</v>
      </c>
    </row>
    <row r="18" spans="2:19" x14ac:dyDescent="0.25">
      <c r="B18" s="22">
        <v>7</v>
      </c>
      <c r="D18" s="19">
        <f t="shared" si="12"/>
        <v>1800</v>
      </c>
      <c r="E18" s="19">
        <f t="shared" si="6"/>
        <v>9115.0455363317305</v>
      </c>
      <c r="F18" s="19">
        <f t="shared" si="7"/>
        <v>432.96466297575722</v>
      </c>
      <c r="G18" s="19">
        <f t="shared" si="8"/>
        <v>9548.0101993074877</v>
      </c>
      <c r="H18" s="32">
        <f t="shared" si="2"/>
        <v>36.080388581313102</v>
      </c>
      <c r="J18" s="22">
        <v>7</v>
      </c>
      <c r="L18" s="19">
        <f t="shared" si="0"/>
        <v>1800</v>
      </c>
      <c r="M18" s="19">
        <f t="shared" si="9"/>
        <v>15577.2379665882</v>
      </c>
      <c r="N18" s="19">
        <f t="shared" si="10"/>
        <v>1090.406657661174</v>
      </c>
      <c r="O18" s="19">
        <f t="shared" si="11"/>
        <v>16667.644624249373</v>
      </c>
      <c r="P18" s="32">
        <f t="shared" si="3"/>
        <v>90.867221471764495</v>
      </c>
      <c r="R18" s="35">
        <f t="shared" si="4"/>
        <v>54.786832890451393</v>
      </c>
      <c r="S18" s="37">
        <f t="shared" si="5"/>
        <v>1.518465710727595</v>
      </c>
    </row>
    <row r="19" spans="2:19" x14ac:dyDescent="0.25">
      <c r="B19" s="22">
        <v>8</v>
      </c>
      <c r="D19" s="19">
        <f t="shared" si="12"/>
        <v>1800</v>
      </c>
      <c r="E19" s="19">
        <f t="shared" si="6"/>
        <v>11348.010199307488</v>
      </c>
      <c r="F19" s="19">
        <f t="shared" si="7"/>
        <v>539.03048446710568</v>
      </c>
      <c r="G19" s="19">
        <f t="shared" si="8"/>
        <v>11887.040683774594</v>
      </c>
      <c r="H19" s="32">
        <f t="shared" si="2"/>
        <v>44.919207038925471</v>
      </c>
      <c r="J19" s="22">
        <v>8</v>
      </c>
      <c r="L19" s="19">
        <f t="shared" si="0"/>
        <v>1800</v>
      </c>
      <c r="M19" s="19">
        <f t="shared" si="9"/>
        <v>18467.644624249373</v>
      </c>
      <c r="N19" s="19">
        <f t="shared" si="10"/>
        <v>1292.7351236974562</v>
      </c>
      <c r="O19" s="19">
        <f t="shared" si="11"/>
        <v>19760.37974794683</v>
      </c>
      <c r="P19" s="32">
        <f t="shared" si="3"/>
        <v>107.72792697478802</v>
      </c>
      <c r="R19" s="35">
        <f t="shared" si="4"/>
        <v>62.808719935862548</v>
      </c>
      <c r="S19" s="37">
        <f t="shared" si="5"/>
        <v>1.3982597662829317</v>
      </c>
    </row>
    <row r="20" spans="2:19" x14ac:dyDescent="0.25">
      <c r="B20" s="22">
        <v>9</v>
      </c>
      <c r="D20" s="19">
        <f t="shared" si="12"/>
        <v>1800</v>
      </c>
      <c r="E20" s="19">
        <f t="shared" si="6"/>
        <v>13687.040683774594</v>
      </c>
      <c r="F20" s="19">
        <f t="shared" si="7"/>
        <v>650.1344324792932</v>
      </c>
      <c r="G20" s="19">
        <f t="shared" si="8"/>
        <v>14337.175116253888</v>
      </c>
      <c r="H20" s="32">
        <f t="shared" si="2"/>
        <v>54.177869373274433</v>
      </c>
      <c r="J20" s="22">
        <v>9</v>
      </c>
      <c r="L20" s="19">
        <f t="shared" si="0"/>
        <v>1800</v>
      </c>
      <c r="M20" s="19">
        <f t="shared" si="9"/>
        <v>21560.37974794683</v>
      </c>
      <c r="N20" s="19">
        <f t="shared" si="10"/>
        <v>1509.2265823562782</v>
      </c>
      <c r="O20" s="19">
        <f t="shared" si="11"/>
        <v>23069.606330303108</v>
      </c>
      <c r="P20" s="32">
        <f t="shared" si="3"/>
        <v>125.76888186302318</v>
      </c>
      <c r="R20" s="35">
        <f t="shared" si="4"/>
        <v>71.591012489748749</v>
      </c>
      <c r="S20" s="37">
        <f t="shared" si="5"/>
        <v>1.3214069382555693</v>
      </c>
    </row>
    <row r="21" spans="2:19" x14ac:dyDescent="0.25">
      <c r="B21" s="22">
        <v>10</v>
      </c>
      <c r="D21" s="19">
        <f t="shared" si="12"/>
        <v>1800</v>
      </c>
      <c r="E21" s="19">
        <f t="shared" si="6"/>
        <v>16137.175116253888</v>
      </c>
      <c r="F21" s="19">
        <f t="shared" si="7"/>
        <v>766.51581802205965</v>
      </c>
      <c r="G21" s="19">
        <f t="shared" si="8"/>
        <v>16903.690934275946</v>
      </c>
      <c r="H21" s="32">
        <f t="shared" si="2"/>
        <v>63.876318168504973</v>
      </c>
      <c r="J21" s="22">
        <v>10</v>
      </c>
      <c r="L21" s="19">
        <f t="shared" si="0"/>
        <v>1800</v>
      </c>
      <c r="M21" s="19">
        <f t="shared" si="9"/>
        <v>24869.606330303108</v>
      </c>
      <c r="N21" s="19">
        <f t="shared" si="10"/>
        <v>1740.8724431212177</v>
      </c>
      <c r="O21" s="19">
        <f t="shared" si="11"/>
        <v>26610.478773424325</v>
      </c>
      <c r="P21" s="32">
        <f t="shared" si="3"/>
        <v>145.0727035934348</v>
      </c>
      <c r="R21" s="35">
        <f t="shared" si="4"/>
        <v>81.196385424929815</v>
      </c>
      <c r="S21" s="37">
        <f t="shared" si="5"/>
        <v>1.2711500561246298</v>
      </c>
    </row>
    <row r="22" spans="2:19" x14ac:dyDescent="0.25">
      <c r="B22" s="22">
        <v>11</v>
      </c>
      <c r="D22" s="19">
        <f t="shared" si="12"/>
        <v>1800</v>
      </c>
      <c r="E22" s="19">
        <f t="shared" si="6"/>
        <v>18703.690934275946</v>
      </c>
      <c r="F22" s="19">
        <f t="shared" si="7"/>
        <v>888.42531937810747</v>
      </c>
      <c r="G22" s="19">
        <f t="shared" si="8"/>
        <v>19592.116253654054</v>
      </c>
      <c r="H22" s="32">
        <f t="shared" si="2"/>
        <v>74.035443281508961</v>
      </c>
      <c r="J22" s="22">
        <v>11</v>
      </c>
      <c r="L22" s="19">
        <f t="shared" si="0"/>
        <v>1800</v>
      </c>
      <c r="M22" s="19">
        <f t="shared" si="9"/>
        <v>28410.478773424325</v>
      </c>
      <c r="N22" s="19">
        <f t="shared" si="10"/>
        <v>1988.7335141397029</v>
      </c>
      <c r="O22" s="19">
        <f t="shared" si="11"/>
        <v>30399.212287564027</v>
      </c>
      <c r="P22" s="32">
        <f t="shared" si="3"/>
        <v>165.72779284497526</v>
      </c>
      <c r="R22" s="35">
        <f t="shared" si="4"/>
        <v>91.692349563466294</v>
      </c>
      <c r="S22" s="37">
        <f t="shared" si="5"/>
        <v>1.2384926124480611</v>
      </c>
    </row>
    <row r="23" spans="2:19" x14ac:dyDescent="0.25">
      <c r="B23" s="22">
        <v>12</v>
      </c>
      <c r="D23" s="19">
        <f t="shared" si="12"/>
        <v>1800</v>
      </c>
      <c r="E23" s="19">
        <f t="shared" si="6"/>
        <v>21392.116253654054</v>
      </c>
      <c r="F23" s="19">
        <f t="shared" si="7"/>
        <v>1016.1255220485676</v>
      </c>
      <c r="G23" s="19">
        <f t="shared" si="8"/>
        <v>22408.241775702623</v>
      </c>
      <c r="H23" s="32">
        <f t="shared" si="2"/>
        <v>84.677126837380641</v>
      </c>
      <c r="J23" s="22">
        <v>12</v>
      </c>
      <c r="L23" s="19">
        <f t="shared" si="0"/>
        <v>1800</v>
      </c>
      <c r="M23" s="19">
        <f t="shared" si="9"/>
        <v>32199.212287564027</v>
      </c>
      <c r="N23" s="19">
        <f t="shared" si="10"/>
        <v>2253.9448601294821</v>
      </c>
      <c r="O23" s="19">
        <f t="shared" si="11"/>
        <v>34453.157147693506</v>
      </c>
      <c r="P23" s="32">
        <f t="shared" si="3"/>
        <v>187.82873834412351</v>
      </c>
      <c r="R23" s="35">
        <f t="shared" si="4"/>
        <v>103.15161150674287</v>
      </c>
      <c r="S23" s="37">
        <f t="shared" si="5"/>
        <v>1.2181756202574259</v>
      </c>
    </row>
    <row r="24" spans="2:19" x14ac:dyDescent="0.25">
      <c r="B24" s="22">
        <v>13</v>
      </c>
      <c r="D24" s="19">
        <f t="shared" si="12"/>
        <v>1800</v>
      </c>
      <c r="E24" s="19">
        <f t="shared" si="6"/>
        <v>24208.241775702623</v>
      </c>
      <c r="F24" s="19">
        <f t="shared" si="7"/>
        <v>1149.8914843458747</v>
      </c>
      <c r="G24" s="19">
        <f t="shared" si="8"/>
        <v>25358.133260048497</v>
      </c>
      <c r="H24" s="32">
        <f t="shared" si="2"/>
        <v>95.824290362156219</v>
      </c>
      <c r="J24" s="22">
        <v>13</v>
      </c>
      <c r="L24" s="19">
        <f t="shared" si="0"/>
        <v>1800</v>
      </c>
      <c r="M24" s="19">
        <f t="shared" si="9"/>
        <v>36253.157147693506</v>
      </c>
      <c r="N24" s="19">
        <f t="shared" si="10"/>
        <v>2537.7210003385458</v>
      </c>
      <c r="O24" s="19">
        <f t="shared" si="11"/>
        <v>38790.878148032054</v>
      </c>
      <c r="P24" s="32">
        <f t="shared" si="3"/>
        <v>211.47675002821214</v>
      </c>
      <c r="R24" s="35">
        <f t="shared" si="4"/>
        <v>115.65245966605592</v>
      </c>
      <c r="S24" s="37">
        <f t="shared" si="5"/>
        <v>1.2069221616874128</v>
      </c>
    </row>
    <row r="25" spans="2:19" x14ac:dyDescent="0.25">
      <c r="B25" s="22">
        <v>14</v>
      </c>
      <c r="D25" s="19">
        <f t="shared" si="12"/>
        <v>1800</v>
      </c>
      <c r="E25" s="19">
        <f t="shared" si="6"/>
        <v>27158.133260048497</v>
      </c>
      <c r="F25" s="19">
        <f t="shared" si="7"/>
        <v>1290.0113298523036</v>
      </c>
      <c r="G25" s="19">
        <f t="shared" si="8"/>
        <v>28448.144589900799</v>
      </c>
      <c r="H25" s="32">
        <f t="shared" si="2"/>
        <v>107.50094415435863</v>
      </c>
      <c r="J25" s="22">
        <v>14</v>
      </c>
      <c r="L25" s="19">
        <f t="shared" si="0"/>
        <v>1800</v>
      </c>
      <c r="M25" s="19">
        <f t="shared" si="9"/>
        <v>40590.878148032054</v>
      </c>
      <c r="N25" s="19">
        <f t="shared" si="10"/>
        <v>2841.3614703622438</v>
      </c>
      <c r="O25" s="19">
        <f t="shared" si="11"/>
        <v>43432.239618394298</v>
      </c>
      <c r="P25" s="32">
        <f t="shared" si="3"/>
        <v>236.78012253018699</v>
      </c>
      <c r="R25" s="35">
        <f t="shared" si="4"/>
        <v>129.27917837582834</v>
      </c>
      <c r="S25" s="37">
        <f t="shared" si="5"/>
        <v>1.2025864460334299</v>
      </c>
    </row>
    <row r="26" spans="2:19" x14ac:dyDescent="0.25">
      <c r="B26" s="22">
        <v>15</v>
      </c>
      <c r="D26" s="19">
        <f t="shared" si="12"/>
        <v>1800</v>
      </c>
      <c r="E26" s="19">
        <f t="shared" si="6"/>
        <v>30248.144589900799</v>
      </c>
      <c r="F26" s="19">
        <f t="shared" si="7"/>
        <v>1436.786868020288</v>
      </c>
      <c r="G26" s="19">
        <f t="shared" si="8"/>
        <v>31684.931457921088</v>
      </c>
      <c r="H26" s="32">
        <f t="shared" si="2"/>
        <v>119.73223900169067</v>
      </c>
      <c r="J26" s="22">
        <v>15</v>
      </c>
      <c r="L26" s="19">
        <f t="shared" si="0"/>
        <v>1800</v>
      </c>
      <c r="M26" s="19">
        <f t="shared" si="9"/>
        <v>45232.239618394298</v>
      </c>
      <c r="N26" s="19">
        <f t="shared" si="10"/>
        <v>3166.2567732876014</v>
      </c>
      <c r="O26" s="19">
        <f t="shared" si="11"/>
        <v>48398.496391681896</v>
      </c>
      <c r="P26" s="32">
        <f t="shared" si="3"/>
        <v>263.8547311073001</v>
      </c>
      <c r="R26" s="35">
        <f t="shared" si="4"/>
        <v>144.12249210560941</v>
      </c>
      <c r="S26" s="37">
        <f t="shared" si="5"/>
        <v>1.2037066483286458</v>
      </c>
    </row>
    <row r="27" spans="2:19" x14ac:dyDescent="0.25">
      <c r="B27" s="22">
        <v>16</v>
      </c>
      <c r="D27" s="19">
        <f t="shared" si="12"/>
        <v>1800</v>
      </c>
      <c r="E27" s="19">
        <f t="shared" si="6"/>
        <v>33484.931457921091</v>
      </c>
      <c r="F27" s="19">
        <f t="shared" si="7"/>
        <v>1590.5342442512519</v>
      </c>
      <c r="G27" s="19">
        <f t="shared" si="8"/>
        <v>35075.46570217234</v>
      </c>
      <c r="H27" s="32">
        <f t="shared" si="2"/>
        <v>132.54452035427099</v>
      </c>
      <c r="J27" s="22">
        <v>16</v>
      </c>
      <c r="L27" s="19">
        <f t="shared" si="0"/>
        <v>1800</v>
      </c>
      <c r="M27" s="19">
        <f t="shared" si="9"/>
        <v>50198.496391681896</v>
      </c>
      <c r="N27" s="19">
        <f t="shared" si="10"/>
        <v>3513.894747417733</v>
      </c>
      <c r="O27" s="19">
        <f t="shared" si="11"/>
        <v>53712.391139099629</v>
      </c>
      <c r="P27" s="32">
        <f t="shared" si="3"/>
        <v>292.82456228481107</v>
      </c>
      <c r="R27" s="35">
        <f t="shared" si="4"/>
        <v>160.28004193054008</v>
      </c>
      <c r="S27" s="37">
        <f t="shared" si="5"/>
        <v>1.209254381110108</v>
      </c>
    </row>
    <row r="28" spans="2:19" x14ac:dyDescent="0.25">
      <c r="B28" s="22">
        <v>17</v>
      </c>
      <c r="D28" s="19">
        <f t="shared" si="12"/>
        <v>1800</v>
      </c>
      <c r="E28" s="19">
        <f t="shared" si="6"/>
        <v>36875.46570217234</v>
      </c>
      <c r="F28" s="19">
        <f t="shared" si="7"/>
        <v>1751.5846208531862</v>
      </c>
      <c r="G28" s="19">
        <f t="shared" si="8"/>
        <v>38627.050323025527</v>
      </c>
      <c r="H28" s="32">
        <f t="shared" si="2"/>
        <v>145.96538507109884</v>
      </c>
      <c r="J28" s="22">
        <v>17</v>
      </c>
      <c r="L28" s="19">
        <f t="shared" si="0"/>
        <v>1800</v>
      </c>
      <c r="M28" s="19">
        <f t="shared" si="9"/>
        <v>55512.391139099629</v>
      </c>
      <c r="N28" s="19">
        <f t="shared" si="10"/>
        <v>3885.8673797369743</v>
      </c>
      <c r="O28" s="19">
        <f t="shared" si="11"/>
        <v>59398.258518836607</v>
      </c>
      <c r="P28" s="32">
        <f t="shared" si="3"/>
        <v>323.82228164474787</v>
      </c>
      <c r="R28" s="35">
        <f t="shared" si="4"/>
        <v>177.85689657364904</v>
      </c>
      <c r="S28" s="37">
        <f t="shared" si="5"/>
        <v>1.2184868110135567</v>
      </c>
    </row>
    <row r="29" spans="2:19" x14ac:dyDescent="0.25">
      <c r="B29" s="22">
        <v>18</v>
      </c>
      <c r="D29" s="19">
        <f t="shared" si="12"/>
        <v>1800</v>
      </c>
      <c r="E29" s="19">
        <f t="shared" si="6"/>
        <v>40427.050323025527</v>
      </c>
      <c r="F29" s="19">
        <f t="shared" si="7"/>
        <v>1920.2848903437125</v>
      </c>
      <c r="G29" s="19">
        <f t="shared" si="8"/>
        <v>42347.335213369239</v>
      </c>
      <c r="H29" s="32">
        <f t="shared" si="2"/>
        <v>160.02374086197605</v>
      </c>
      <c r="J29" s="22">
        <v>18</v>
      </c>
      <c r="L29" s="19">
        <f t="shared" si="0"/>
        <v>1800</v>
      </c>
      <c r="M29" s="19">
        <f t="shared" si="9"/>
        <v>61198.258518836607</v>
      </c>
      <c r="N29" s="19">
        <f t="shared" si="10"/>
        <v>4283.8780963185627</v>
      </c>
      <c r="O29" s="19">
        <f t="shared" si="11"/>
        <v>65482.13661515517</v>
      </c>
      <c r="P29" s="32">
        <f t="shared" si="3"/>
        <v>356.98984135988024</v>
      </c>
      <c r="R29" s="35">
        <f t="shared" si="4"/>
        <v>196.96610049790419</v>
      </c>
      <c r="S29" s="37">
        <f t="shared" si="5"/>
        <v>1.2308554932970335</v>
      </c>
    </row>
    <row r="30" spans="2:19" x14ac:dyDescent="0.25">
      <c r="B30" s="22">
        <v>19</v>
      </c>
      <c r="D30" s="19">
        <f t="shared" si="12"/>
        <v>1800</v>
      </c>
      <c r="E30" s="19">
        <f t="shared" si="6"/>
        <v>44147.335213369239</v>
      </c>
      <c r="F30" s="19">
        <f t="shared" si="7"/>
        <v>2096.9984226350389</v>
      </c>
      <c r="G30" s="19">
        <f t="shared" si="8"/>
        <v>46244.333636004274</v>
      </c>
      <c r="H30" s="32">
        <f t="shared" si="2"/>
        <v>174.74986855291991</v>
      </c>
      <c r="J30" s="22">
        <v>19</v>
      </c>
      <c r="L30" s="19">
        <f t="shared" si="0"/>
        <v>1800</v>
      </c>
      <c r="M30" s="19">
        <f t="shared" si="9"/>
        <v>67282.136615155177</v>
      </c>
      <c r="N30" s="19">
        <f t="shared" si="10"/>
        <v>4709.7495630608628</v>
      </c>
      <c r="O30" s="19">
        <f t="shared" si="11"/>
        <v>71991.886178216038</v>
      </c>
      <c r="P30" s="32">
        <f t="shared" si="3"/>
        <v>392.47913025507188</v>
      </c>
      <c r="R30" s="35">
        <f t="shared" si="4"/>
        <v>217.72926170215197</v>
      </c>
      <c r="S30" s="37">
        <f t="shared" si="5"/>
        <v>1.2459480714070841</v>
      </c>
    </row>
    <row r="31" spans="2:19" x14ac:dyDescent="0.25">
      <c r="B31" s="22">
        <v>20</v>
      </c>
      <c r="D31" s="19">
        <f t="shared" si="12"/>
        <v>1800</v>
      </c>
      <c r="E31" s="19">
        <f t="shared" si="6"/>
        <v>48044.333636004274</v>
      </c>
      <c r="F31" s="19">
        <f t="shared" si="7"/>
        <v>2282.1058477102029</v>
      </c>
      <c r="G31" s="19">
        <f t="shared" si="8"/>
        <v>50326.439483714479</v>
      </c>
      <c r="H31" s="32">
        <f t="shared" si="2"/>
        <v>190.17548730918358</v>
      </c>
      <c r="J31" s="22">
        <v>20</v>
      </c>
      <c r="L31" s="19">
        <f t="shared" si="0"/>
        <v>1800</v>
      </c>
      <c r="M31" s="19">
        <f t="shared" si="9"/>
        <v>73791.886178216038</v>
      </c>
      <c r="N31" s="19">
        <f t="shared" si="10"/>
        <v>5165.4320324751234</v>
      </c>
      <c r="O31" s="19">
        <f t="shared" si="11"/>
        <v>78957.318210691155</v>
      </c>
      <c r="P31" s="32">
        <f t="shared" si="3"/>
        <v>430.45266937292695</v>
      </c>
      <c r="R31" s="35">
        <f t="shared" si="4"/>
        <v>240.27718206374337</v>
      </c>
      <c r="S31" s="37">
        <f t="shared" si="5"/>
        <v>1.2634498034602402</v>
      </c>
    </row>
    <row r="32" spans="2:19" x14ac:dyDescent="0.25">
      <c r="B32" s="22">
        <v>21</v>
      </c>
      <c r="D32" s="19">
        <f t="shared" si="12"/>
        <v>1800</v>
      </c>
      <c r="E32" s="19">
        <f t="shared" si="6"/>
        <v>52126.439483714479</v>
      </c>
      <c r="F32" s="19">
        <f t="shared" si="7"/>
        <v>2476.0058754764377</v>
      </c>
      <c r="G32" s="19">
        <f t="shared" si="8"/>
        <v>54602.445359190919</v>
      </c>
      <c r="H32" s="32">
        <f t="shared" si="2"/>
        <v>206.3338229563698</v>
      </c>
      <c r="J32" s="22">
        <v>21</v>
      </c>
      <c r="L32" s="19">
        <f t="shared" si="0"/>
        <v>1800</v>
      </c>
      <c r="M32" s="19">
        <f t="shared" si="9"/>
        <v>80757.318210691155</v>
      </c>
      <c r="N32" s="19">
        <f t="shared" si="10"/>
        <v>5653.0122747483811</v>
      </c>
      <c r="O32" s="19">
        <f t="shared" si="11"/>
        <v>86410.330485439539</v>
      </c>
      <c r="P32" s="32">
        <f t="shared" si="3"/>
        <v>471.08435622903175</v>
      </c>
      <c r="R32" s="35">
        <f t="shared" si="4"/>
        <v>264.75053327266198</v>
      </c>
      <c r="S32" s="37">
        <f t="shared" si="5"/>
        <v>1.2831174718681222</v>
      </c>
    </row>
    <row r="33" spans="2:19" x14ac:dyDescent="0.25">
      <c r="B33" s="22">
        <v>22</v>
      </c>
      <c r="D33" s="19">
        <f t="shared" si="12"/>
        <v>1800</v>
      </c>
      <c r="E33" s="19">
        <f t="shared" si="6"/>
        <v>56402.445359190919</v>
      </c>
      <c r="F33" s="19">
        <f t="shared" si="7"/>
        <v>2679.1161545615687</v>
      </c>
      <c r="G33" s="19">
        <f t="shared" si="8"/>
        <v>59081.561513752487</v>
      </c>
      <c r="H33" s="32">
        <f t="shared" si="2"/>
        <v>223.2596795467974</v>
      </c>
      <c r="J33" s="22">
        <v>22</v>
      </c>
      <c r="L33" s="19">
        <f t="shared" si="0"/>
        <v>1800</v>
      </c>
      <c r="M33" s="19">
        <f t="shared" si="9"/>
        <v>88210.330485439539</v>
      </c>
      <c r="N33" s="19">
        <f t="shared" si="10"/>
        <v>6174.7231339807686</v>
      </c>
      <c r="O33" s="19">
        <f t="shared" si="11"/>
        <v>94385.053619420301</v>
      </c>
      <c r="P33" s="32">
        <f t="shared" si="3"/>
        <v>514.56026116506405</v>
      </c>
      <c r="R33" s="35">
        <f t="shared" si="4"/>
        <v>291.30058161826662</v>
      </c>
      <c r="S33" s="37">
        <f t="shared" si="5"/>
        <v>1.304761263697896</v>
      </c>
    </row>
    <row r="34" spans="2:19" x14ac:dyDescent="0.25">
      <c r="B34" s="22">
        <v>23</v>
      </c>
      <c r="D34" s="19">
        <f t="shared" si="12"/>
        <v>1800</v>
      </c>
      <c r="E34" s="19">
        <f t="shared" si="6"/>
        <v>60881.561513752487</v>
      </c>
      <c r="F34" s="19">
        <f t="shared" si="7"/>
        <v>2891.8741719032432</v>
      </c>
      <c r="G34" s="19">
        <f t="shared" si="8"/>
        <v>63773.435685655728</v>
      </c>
      <c r="H34" s="32">
        <f t="shared" si="2"/>
        <v>240.98951432527028</v>
      </c>
      <c r="J34" s="22">
        <v>23</v>
      </c>
      <c r="L34" s="19">
        <f t="shared" si="0"/>
        <v>1800</v>
      </c>
      <c r="M34" s="19">
        <f t="shared" si="9"/>
        <v>96185.053619420301</v>
      </c>
      <c r="N34" s="19">
        <f t="shared" si="10"/>
        <v>6732.9537533594221</v>
      </c>
      <c r="O34" s="19">
        <f t="shared" si="11"/>
        <v>102918.00737277973</v>
      </c>
      <c r="P34" s="32">
        <f t="shared" si="3"/>
        <v>561.07947944661851</v>
      </c>
      <c r="R34" s="35">
        <f t="shared" si="4"/>
        <v>320.0899651213482</v>
      </c>
      <c r="S34" s="37">
        <f t="shared" si="5"/>
        <v>1.3282319192083762</v>
      </c>
    </row>
    <row r="35" spans="2:19" x14ac:dyDescent="0.25">
      <c r="B35" s="22">
        <v>24</v>
      </c>
      <c r="D35" s="19">
        <f t="shared" si="12"/>
        <v>1800</v>
      </c>
      <c r="E35" s="19">
        <f t="shared" si="6"/>
        <v>65573.435685655728</v>
      </c>
      <c r="F35" s="19">
        <f t="shared" si="7"/>
        <v>3114.7381950686472</v>
      </c>
      <c r="G35" s="19">
        <f t="shared" si="8"/>
        <v>68688.173880724382</v>
      </c>
      <c r="H35" s="32">
        <f t="shared" si="2"/>
        <v>259.56151625572062</v>
      </c>
      <c r="J35" s="22">
        <v>24</v>
      </c>
      <c r="L35" s="19">
        <f t="shared" si="0"/>
        <v>1800</v>
      </c>
      <c r="M35" s="19">
        <f t="shared" si="9"/>
        <v>104718.00737277973</v>
      </c>
      <c r="N35" s="19">
        <f t="shared" si="10"/>
        <v>7330.2605160945814</v>
      </c>
      <c r="O35" s="19">
        <f t="shared" si="11"/>
        <v>112048.26788887431</v>
      </c>
      <c r="P35" s="32">
        <f t="shared" si="3"/>
        <v>610.85504300788182</v>
      </c>
      <c r="R35" s="35">
        <f t="shared" si="4"/>
        <v>351.2935267521612</v>
      </c>
      <c r="S35" s="37">
        <f t="shared" si="5"/>
        <v>1.3534114448848649</v>
      </c>
    </row>
    <row r="36" spans="2:19" x14ac:dyDescent="0.25">
      <c r="B36" s="22">
        <v>25</v>
      </c>
      <c r="D36" s="19">
        <f t="shared" si="12"/>
        <v>1800</v>
      </c>
      <c r="E36" s="19">
        <f t="shared" si="6"/>
        <v>70488.173880724382</v>
      </c>
      <c r="F36" s="19">
        <f t="shared" si="7"/>
        <v>3348.188259334408</v>
      </c>
      <c r="G36" s="19">
        <f t="shared" si="8"/>
        <v>73836.362140058787</v>
      </c>
      <c r="H36" s="32">
        <f t="shared" si="2"/>
        <v>279.01568827786735</v>
      </c>
      <c r="J36" s="22">
        <v>25</v>
      </c>
      <c r="L36" s="19">
        <f t="shared" si="0"/>
        <v>1800</v>
      </c>
      <c r="M36" s="19">
        <f t="shared" si="9"/>
        <v>113848.26788887431</v>
      </c>
      <c r="N36" s="19">
        <f t="shared" si="10"/>
        <v>7969.3787522212024</v>
      </c>
      <c r="O36" s="19">
        <f t="shared" si="11"/>
        <v>121817.64664109552</v>
      </c>
      <c r="P36" s="32">
        <f t="shared" si="3"/>
        <v>664.11489601843357</v>
      </c>
      <c r="R36" s="35">
        <f t="shared" si="4"/>
        <v>385.09920774056621</v>
      </c>
      <c r="S36" s="37">
        <f t="shared" si="5"/>
        <v>1.380206289178449</v>
      </c>
    </row>
    <row r="37" spans="2:19" x14ac:dyDescent="0.25">
      <c r="B37" s="22">
        <v>26</v>
      </c>
      <c r="D37" s="19">
        <f t="shared" si="12"/>
        <v>1800</v>
      </c>
      <c r="E37" s="19">
        <f t="shared" si="6"/>
        <v>75636.362140058787</v>
      </c>
      <c r="F37" s="19">
        <f t="shared" si="7"/>
        <v>3592.7272016527922</v>
      </c>
      <c r="G37" s="19">
        <f t="shared" si="8"/>
        <v>79229.089341711573</v>
      </c>
      <c r="H37" s="32">
        <f t="shared" si="2"/>
        <v>299.39393347106602</v>
      </c>
      <c r="J37" s="22">
        <v>26</v>
      </c>
      <c r="L37" s="19">
        <f t="shared" si="0"/>
        <v>1800</v>
      </c>
      <c r="M37" s="19">
        <f t="shared" si="9"/>
        <v>123617.64664109552</v>
      </c>
      <c r="N37" s="19">
        <f t="shared" si="10"/>
        <v>8653.2352648766864</v>
      </c>
      <c r="O37" s="19">
        <f t="shared" si="11"/>
        <v>132270.8819059722</v>
      </c>
      <c r="P37" s="32">
        <f t="shared" si="3"/>
        <v>721.10293873972387</v>
      </c>
      <c r="R37" s="35">
        <f t="shared" si="4"/>
        <v>421.70900526865785</v>
      </c>
      <c r="S37" s="37">
        <f t="shared" si="5"/>
        <v>1.4085422519404944</v>
      </c>
    </row>
    <row r="38" spans="2:19" x14ac:dyDescent="0.25">
      <c r="B38" s="22">
        <v>27</v>
      </c>
      <c r="D38" s="19">
        <f t="shared" si="12"/>
        <v>1800</v>
      </c>
      <c r="E38" s="19">
        <f t="shared" si="6"/>
        <v>81029.089341711573</v>
      </c>
      <c r="F38" s="19">
        <f t="shared" si="7"/>
        <v>3848.8817437312996</v>
      </c>
      <c r="G38" s="19">
        <f t="shared" si="8"/>
        <v>84877.97108544287</v>
      </c>
      <c r="H38" s="32">
        <f t="shared" si="2"/>
        <v>320.74014531094161</v>
      </c>
      <c r="J38" s="22">
        <v>27</v>
      </c>
      <c r="L38" s="19">
        <f t="shared" si="0"/>
        <v>1800</v>
      </c>
      <c r="M38" s="19">
        <f t="shared" si="9"/>
        <v>134070.8819059722</v>
      </c>
      <c r="N38" s="19">
        <f t="shared" si="10"/>
        <v>9384.9617334180548</v>
      </c>
      <c r="O38" s="19">
        <f t="shared" si="11"/>
        <v>143455.84363939025</v>
      </c>
      <c r="P38" s="32">
        <f t="shared" si="3"/>
        <v>782.08014445150457</v>
      </c>
      <c r="R38" s="35">
        <f t="shared" si="4"/>
        <v>461.33999914056295</v>
      </c>
      <c r="S38" s="37">
        <f t="shared" si="5"/>
        <v>1.4383606351905738</v>
      </c>
    </row>
    <row r="39" spans="2:19" x14ac:dyDescent="0.25">
      <c r="B39" s="22">
        <v>28</v>
      </c>
      <c r="D39" s="19">
        <f t="shared" si="12"/>
        <v>1800</v>
      </c>
      <c r="E39" s="19">
        <f t="shared" si="6"/>
        <v>86677.97108544287</v>
      </c>
      <c r="F39" s="19">
        <f t="shared" si="7"/>
        <v>4117.2036265585366</v>
      </c>
      <c r="G39" s="19">
        <f t="shared" si="8"/>
        <v>90795.174712001404</v>
      </c>
      <c r="H39" s="32">
        <f t="shared" si="2"/>
        <v>343.10030221321136</v>
      </c>
      <c r="J39" s="22">
        <v>28</v>
      </c>
      <c r="L39" s="19">
        <f t="shared" si="0"/>
        <v>1800</v>
      </c>
      <c r="M39" s="19">
        <f t="shared" si="9"/>
        <v>145255.84363939025</v>
      </c>
      <c r="N39" s="19">
        <f t="shared" si="10"/>
        <v>10167.909054757318</v>
      </c>
      <c r="O39" s="19">
        <f t="shared" si="11"/>
        <v>155423.75269414758</v>
      </c>
      <c r="P39" s="32">
        <f t="shared" si="3"/>
        <v>847.32575456310985</v>
      </c>
      <c r="R39" s="35">
        <f t="shared" si="4"/>
        <v>504.22545234989849</v>
      </c>
      <c r="S39" s="37">
        <f t="shared" si="5"/>
        <v>1.4696152964521723</v>
      </c>
    </row>
    <row r="40" spans="2:19" x14ac:dyDescent="0.25">
      <c r="B40" s="22">
        <v>29</v>
      </c>
      <c r="D40" s="19">
        <f t="shared" si="12"/>
        <v>1800</v>
      </c>
      <c r="E40" s="19">
        <f t="shared" si="6"/>
        <v>92595.174712001404</v>
      </c>
      <c r="F40" s="19">
        <f t="shared" si="7"/>
        <v>4398.2707988200664</v>
      </c>
      <c r="G40" s="19">
        <f t="shared" si="8"/>
        <v>96993.445510821475</v>
      </c>
      <c r="H40" s="32">
        <f t="shared" si="2"/>
        <v>366.52256656833885</v>
      </c>
      <c r="J40" s="22">
        <v>29</v>
      </c>
      <c r="L40" s="19">
        <f t="shared" si="0"/>
        <v>1800</v>
      </c>
      <c r="M40" s="19">
        <f t="shared" si="9"/>
        <v>157223.75269414758</v>
      </c>
      <c r="N40" s="19">
        <f t="shared" si="10"/>
        <v>11005.662688590332</v>
      </c>
      <c r="O40" s="19">
        <f t="shared" si="11"/>
        <v>168229.41538273791</v>
      </c>
      <c r="P40" s="32">
        <f t="shared" si="3"/>
        <v>917.13855738252767</v>
      </c>
      <c r="R40" s="35">
        <f t="shared" si="4"/>
        <v>550.61599081418876</v>
      </c>
      <c r="S40" s="37">
        <f t="shared" si="5"/>
        <v>1.5022703676051155</v>
      </c>
    </row>
    <row r="41" spans="2:19" x14ac:dyDescent="0.25">
      <c r="B41" s="22">
        <v>30</v>
      </c>
      <c r="D41" s="19">
        <f t="shared" si="12"/>
        <v>1800</v>
      </c>
      <c r="E41" s="19">
        <f t="shared" si="6"/>
        <v>98793.445510821475</v>
      </c>
      <c r="F41" s="19">
        <f t="shared" si="7"/>
        <v>4692.6886617640203</v>
      </c>
      <c r="G41" s="19">
        <f t="shared" si="8"/>
        <v>103486.1341725855</v>
      </c>
      <c r="H41" s="32">
        <f t="shared" si="2"/>
        <v>391.05738848033502</v>
      </c>
      <c r="J41" s="22">
        <v>30</v>
      </c>
      <c r="L41" s="19">
        <f t="shared" si="0"/>
        <v>1800</v>
      </c>
      <c r="M41" s="19">
        <f t="shared" si="9"/>
        <v>170029.41538273791</v>
      </c>
      <c r="N41" s="19">
        <f t="shared" si="10"/>
        <v>11902.059076791655</v>
      </c>
      <c r="O41" s="19">
        <f t="shared" si="11"/>
        <v>181931.47445952956</v>
      </c>
      <c r="P41" s="32">
        <f t="shared" si="3"/>
        <v>991.83825639930456</v>
      </c>
      <c r="R41" s="35">
        <f t="shared" si="4"/>
        <v>600.78086791896953</v>
      </c>
      <c r="S41" s="37">
        <f t="shared" si="5"/>
        <v>1.5362984708040641</v>
      </c>
    </row>
    <row r="42" spans="2:19" x14ac:dyDescent="0.25">
      <c r="B42" s="22">
        <v>31</v>
      </c>
      <c r="D42" s="19">
        <f t="shared" si="12"/>
        <v>1800</v>
      </c>
      <c r="E42" s="19">
        <f t="shared" si="6"/>
        <v>105286.1341725855</v>
      </c>
      <c r="F42" s="19">
        <f t="shared" si="7"/>
        <v>5001.0913731978117</v>
      </c>
      <c r="G42" s="19">
        <f t="shared" si="8"/>
        <v>110287.22554578331</v>
      </c>
      <c r="H42" s="32">
        <f t="shared" si="2"/>
        <v>416.75761443315099</v>
      </c>
      <c r="J42" s="22">
        <v>31</v>
      </c>
      <c r="L42" s="19">
        <f t="shared" si="0"/>
        <v>1800</v>
      </c>
      <c r="M42" s="19">
        <f t="shared" si="9"/>
        <v>183731.47445952956</v>
      </c>
      <c r="N42" s="19">
        <f t="shared" si="10"/>
        <v>12861.203212167071</v>
      </c>
      <c r="O42" s="19">
        <f t="shared" si="11"/>
        <v>196592.67767169664</v>
      </c>
      <c r="P42" s="32">
        <f t="shared" si="3"/>
        <v>1071.766934347256</v>
      </c>
      <c r="R42" s="35">
        <f t="shared" si="4"/>
        <v>655.00931991410494</v>
      </c>
      <c r="S42" s="37">
        <f t="shared" si="5"/>
        <v>1.5716793100589412</v>
      </c>
    </row>
    <row r="43" spans="2:19" x14ac:dyDescent="0.25">
      <c r="B43" s="22">
        <v>32</v>
      </c>
      <c r="D43" s="19">
        <f t="shared" si="12"/>
        <v>1800</v>
      </c>
      <c r="E43" s="19">
        <f t="shared" si="6"/>
        <v>112087.22554578331</v>
      </c>
      <c r="F43" s="19">
        <f t="shared" si="7"/>
        <v>5324.143213424707</v>
      </c>
      <c r="G43" s="19">
        <f t="shared" si="8"/>
        <v>117411.36875920801</v>
      </c>
      <c r="H43" s="32">
        <f t="shared" si="2"/>
        <v>443.67860111872557</v>
      </c>
      <c r="J43" s="22">
        <v>32</v>
      </c>
      <c r="L43" s="19">
        <f t="shared" si="0"/>
        <v>1800</v>
      </c>
      <c r="M43" s="19">
        <f t="shared" si="9"/>
        <v>198392.67767169664</v>
      </c>
      <c r="N43" s="19">
        <f t="shared" si="10"/>
        <v>13887.487437018766</v>
      </c>
      <c r="O43" s="19">
        <f t="shared" si="11"/>
        <v>212280.16510871542</v>
      </c>
      <c r="P43" s="32">
        <f t="shared" si="3"/>
        <v>1157.2906197515638</v>
      </c>
      <c r="R43" s="35">
        <f t="shared" si="4"/>
        <v>713.61201863283827</v>
      </c>
      <c r="S43" s="37">
        <f t="shared" si="5"/>
        <v>1.6083985498364846</v>
      </c>
    </row>
    <row r="44" spans="2:19" x14ac:dyDescent="0.25">
      <c r="B44" s="22">
        <v>33</v>
      </c>
      <c r="D44" s="19">
        <f t="shared" si="12"/>
        <v>1800</v>
      </c>
      <c r="E44" s="19">
        <f t="shared" si="6"/>
        <v>119211.36875920801</v>
      </c>
      <c r="F44" s="19">
        <f t="shared" si="7"/>
        <v>5662.5400160623803</v>
      </c>
      <c r="G44" s="19">
        <f t="shared" si="8"/>
        <v>124873.90877527039</v>
      </c>
      <c r="H44" s="32">
        <f t="shared" si="2"/>
        <v>471.87833467186505</v>
      </c>
      <c r="J44" s="22">
        <v>33</v>
      </c>
      <c r="L44" s="19">
        <f t="shared" si="0"/>
        <v>1800</v>
      </c>
      <c r="M44" s="19">
        <f t="shared" si="9"/>
        <v>214080.16510871542</v>
      </c>
      <c r="N44" s="19">
        <f t="shared" si="10"/>
        <v>14985.61155761008</v>
      </c>
      <c r="O44" s="19">
        <f t="shared" si="11"/>
        <v>229065.77666632549</v>
      </c>
      <c r="P44" s="32">
        <f t="shared" si="3"/>
        <v>1248.8009631341733</v>
      </c>
      <c r="R44" s="35">
        <f t="shared" si="4"/>
        <v>776.92262846230824</v>
      </c>
      <c r="S44" s="37">
        <f t="shared" si="5"/>
        <v>1.6464469151832644</v>
      </c>
    </row>
    <row r="45" spans="2:19" x14ac:dyDescent="0.25">
      <c r="B45" s="22">
        <v>34</v>
      </c>
      <c r="D45" s="19">
        <f t="shared" si="12"/>
        <v>1800</v>
      </c>
      <c r="E45" s="19">
        <f t="shared" si="6"/>
        <v>126673.90877527039</v>
      </c>
      <c r="F45" s="19">
        <f t="shared" si="7"/>
        <v>6017.0106668253438</v>
      </c>
      <c r="G45" s="19">
        <f t="shared" si="8"/>
        <v>132690.91944209574</v>
      </c>
      <c r="H45" s="32">
        <f t="shared" si="2"/>
        <v>501.41755556877865</v>
      </c>
      <c r="J45" s="22">
        <v>34</v>
      </c>
      <c r="L45" s="19">
        <f t="shared" si="0"/>
        <v>1800</v>
      </c>
      <c r="M45" s="19">
        <f t="shared" si="9"/>
        <v>230865.77666632549</v>
      </c>
      <c r="N45" s="19">
        <f t="shared" si="10"/>
        <v>16160.604366642785</v>
      </c>
      <c r="O45" s="19">
        <f t="shared" si="11"/>
        <v>247026.38103296826</v>
      </c>
      <c r="P45" s="32">
        <f t="shared" si="3"/>
        <v>1346.7170305535653</v>
      </c>
      <c r="R45" s="35">
        <f t="shared" si="4"/>
        <v>845.29947498478668</v>
      </c>
      <c r="S45" s="37">
        <f t="shared" si="5"/>
        <v>1.685819464430057</v>
      </c>
    </row>
    <row r="46" spans="2:19" x14ac:dyDescent="0.25">
      <c r="B46" s="22">
        <v>35</v>
      </c>
      <c r="D46" s="19">
        <f t="shared" si="12"/>
        <v>1800</v>
      </c>
      <c r="E46" s="19">
        <f t="shared" si="6"/>
        <v>134490.91944209574</v>
      </c>
      <c r="F46" s="19">
        <f t="shared" si="7"/>
        <v>6388.3186734995479</v>
      </c>
      <c r="G46" s="19">
        <f t="shared" si="8"/>
        <v>140879.23811559528</v>
      </c>
      <c r="H46" s="32">
        <f t="shared" si="2"/>
        <v>532.3598894582957</v>
      </c>
      <c r="J46" s="22">
        <v>35</v>
      </c>
      <c r="L46" s="19">
        <f t="shared" si="0"/>
        <v>1800</v>
      </c>
      <c r="M46" s="19">
        <f t="shared" si="9"/>
        <v>248826.38103296826</v>
      </c>
      <c r="N46" s="19">
        <f t="shared" si="10"/>
        <v>17417.84667230778</v>
      </c>
      <c r="O46" s="19">
        <f t="shared" si="11"/>
        <v>266244.22770527605</v>
      </c>
      <c r="P46" s="32">
        <f t="shared" si="3"/>
        <v>1451.4872226923151</v>
      </c>
      <c r="R46" s="35">
        <f t="shared" si="4"/>
        <v>919.12733323401937</v>
      </c>
      <c r="S46" s="37">
        <f t="shared" si="5"/>
        <v>1.7265149975316132</v>
      </c>
    </row>
    <row r="47" spans="2:19" x14ac:dyDescent="0.25">
      <c r="B47" s="22">
        <v>36</v>
      </c>
      <c r="D47" s="19">
        <f t="shared" si="12"/>
        <v>1800</v>
      </c>
      <c r="E47" s="19">
        <f t="shared" si="6"/>
        <v>142679.23811559528</v>
      </c>
      <c r="F47" s="19">
        <f t="shared" si="7"/>
        <v>6777.2638104907755</v>
      </c>
      <c r="G47" s="19">
        <f t="shared" si="8"/>
        <v>149456.50192608606</v>
      </c>
      <c r="H47" s="32">
        <f t="shared" si="2"/>
        <v>564.77198420756463</v>
      </c>
      <c r="J47" s="22">
        <v>36</v>
      </c>
      <c r="L47" s="19">
        <f t="shared" si="0"/>
        <v>1800</v>
      </c>
      <c r="M47" s="19">
        <f t="shared" si="9"/>
        <v>268044.22770527605</v>
      </c>
      <c r="N47" s="19">
        <f t="shared" si="10"/>
        <v>18763.095939369327</v>
      </c>
      <c r="O47" s="19">
        <f t="shared" si="11"/>
        <v>286807.3236446454</v>
      </c>
      <c r="P47" s="32">
        <f t="shared" si="3"/>
        <v>1563.5913282807771</v>
      </c>
      <c r="R47" s="35">
        <f t="shared" si="4"/>
        <v>998.81934407321251</v>
      </c>
      <c r="S47" s="37">
        <f t="shared" si="5"/>
        <v>1.768535571881567</v>
      </c>
    </row>
    <row r="48" spans="2:19" x14ac:dyDescent="0.25">
      <c r="B48" s="22">
        <v>37</v>
      </c>
      <c r="D48" s="19">
        <f t="shared" si="12"/>
        <v>1800</v>
      </c>
      <c r="E48" s="19">
        <f t="shared" si="6"/>
        <v>151256.50192608606</v>
      </c>
      <c r="F48" s="19">
        <f t="shared" si="7"/>
        <v>7184.6838414890881</v>
      </c>
      <c r="G48" s="19">
        <f t="shared" si="8"/>
        <v>158441.18576757514</v>
      </c>
      <c r="H48" s="32">
        <f t="shared" si="2"/>
        <v>598.72365345742401</v>
      </c>
      <c r="J48" s="22">
        <v>37</v>
      </c>
      <c r="L48" s="19">
        <f t="shared" si="0"/>
        <v>1800</v>
      </c>
      <c r="M48" s="19">
        <f t="shared" si="9"/>
        <v>288607.3236446454</v>
      </c>
      <c r="N48" s="19">
        <f t="shared" si="10"/>
        <v>20202.512655125178</v>
      </c>
      <c r="O48" s="19">
        <f t="shared" si="11"/>
        <v>308809.83629977057</v>
      </c>
      <c r="P48" s="32">
        <f t="shared" si="3"/>
        <v>1683.5427212604316</v>
      </c>
      <c r="R48" s="35">
        <f t="shared" si="4"/>
        <v>1084.8190678030076</v>
      </c>
      <c r="S48" s="37">
        <f t="shared" si="5"/>
        <v>1.8118861039455334</v>
      </c>
    </row>
    <row r="49" spans="2:19" x14ac:dyDescent="0.25">
      <c r="B49" s="22">
        <v>38</v>
      </c>
      <c r="D49" s="19">
        <f t="shared" si="12"/>
        <v>1800</v>
      </c>
      <c r="E49" s="19">
        <f t="shared" si="6"/>
        <v>160241.18576757514</v>
      </c>
      <c r="F49" s="19">
        <f t="shared" si="7"/>
        <v>7611.4563239598192</v>
      </c>
      <c r="G49" s="19">
        <f t="shared" si="8"/>
        <v>167852.64209153494</v>
      </c>
      <c r="H49" s="32">
        <f t="shared" si="2"/>
        <v>634.28802699665164</v>
      </c>
      <c r="J49" s="22">
        <v>38</v>
      </c>
      <c r="L49" s="19">
        <f t="shared" si="0"/>
        <v>1800</v>
      </c>
      <c r="M49" s="19">
        <f t="shared" si="9"/>
        <v>310609.83629977057</v>
      </c>
      <c r="N49" s="19">
        <f t="shared" si="10"/>
        <v>21742.688540983941</v>
      </c>
      <c r="O49" s="19">
        <f t="shared" si="11"/>
        <v>332352.52484075452</v>
      </c>
      <c r="P49" s="32">
        <f t="shared" si="3"/>
        <v>1811.8907117486617</v>
      </c>
      <c r="R49" s="35">
        <f t="shared" si="4"/>
        <v>1177.6026847520102</v>
      </c>
      <c r="S49" s="37">
        <f t="shared" si="5"/>
        <v>1.8565740399167687</v>
      </c>
    </row>
    <row r="50" spans="2:19" x14ac:dyDescent="0.25">
      <c r="B50" s="22">
        <v>39</v>
      </c>
      <c r="D50" s="19">
        <f t="shared" si="12"/>
        <v>1800</v>
      </c>
      <c r="E50" s="19">
        <f t="shared" si="6"/>
        <v>169652.64209153494</v>
      </c>
      <c r="F50" s="19">
        <f t="shared" si="7"/>
        <v>8058.5004993479097</v>
      </c>
      <c r="G50" s="19">
        <f t="shared" si="8"/>
        <v>177711.14259088287</v>
      </c>
      <c r="H50" s="32">
        <f t="shared" si="2"/>
        <v>671.54170827899247</v>
      </c>
      <c r="J50" s="22">
        <v>39</v>
      </c>
      <c r="L50" s="19">
        <f t="shared" si="0"/>
        <v>1800</v>
      </c>
      <c r="M50" s="19">
        <f t="shared" si="9"/>
        <v>334152.52484075452</v>
      </c>
      <c r="N50" s="19">
        <f t="shared" si="10"/>
        <v>23390.676738852817</v>
      </c>
      <c r="O50" s="19">
        <f t="shared" si="11"/>
        <v>357543.20157960732</v>
      </c>
      <c r="P50" s="32">
        <f t="shared" si="3"/>
        <v>1949.223061571068</v>
      </c>
      <c r="R50" s="35">
        <f t="shared" si="4"/>
        <v>1277.6813532920755</v>
      </c>
      <c r="S50" s="37">
        <f t="shared" si="5"/>
        <v>1.9026090822660593</v>
      </c>
    </row>
    <row r="51" spans="2:19" ht="15.75" thickBot="1" x14ac:dyDescent="0.3">
      <c r="B51" s="24">
        <v>40</v>
      </c>
      <c r="C51" s="33"/>
      <c r="D51" s="25">
        <f t="shared" si="12"/>
        <v>1800</v>
      </c>
      <c r="E51" s="25">
        <f t="shared" si="6"/>
        <v>179511.14259088287</v>
      </c>
      <c r="F51" s="25">
        <f t="shared" si="7"/>
        <v>8526.7792730669371</v>
      </c>
      <c r="G51" s="25">
        <f t="shared" si="8"/>
        <v>188037.9218639498</v>
      </c>
      <c r="H51" s="34">
        <f t="shared" si="2"/>
        <v>710.56493942224472</v>
      </c>
      <c r="J51" s="24">
        <v>40</v>
      </c>
      <c r="K51" s="33"/>
      <c r="L51" s="25">
        <f t="shared" si="0"/>
        <v>1800</v>
      </c>
      <c r="M51" s="25">
        <f t="shared" si="9"/>
        <v>359343.20157960732</v>
      </c>
      <c r="N51" s="25">
        <f t="shared" si="10"/>
        <v>25154.024110572514</v>
      </c>
      <c r="O51" s="25">
        <f t="shared" si="11"/>
        <v>384497.22569017985</v>
      </c>
      <c r="P51" s="34">
        <f t="shared" si="3"/>
        <v>2096.1686758810429</v>
      </c>
      <c r="R51" s="36">
        <f t="shared" si="4"/>
        <v>1385.6037364587983</v>
      </c>
      <c r="S51" s="38">
        <f t="shared" si="5"/>
        <v>1.9500029618481074</v>
      </c>
    </row>
    <row r="53" spans="2:19" x14ac:dyDescent="0.25">
      <c r="B53" s="105" t="s">
        <v>65</v>
      </c>
      <c r="C53" s="105"/>
      <c r="D53" s="105"/>
      <c r="G53" s="19"/>
      <c r="H53" s="30"/>
      <c r="O53" s="19"/>
    </row>
    <row r="54" spans="2:19" x14ac:dyDescent="0.25">
      <c r="G54" s="19"/>
      <c r="H54" s="30"/>
      <c r="O54" s="19"/>
    </row>
  </sheetData>
  <mergeCells count="4">
    <mergeCell ref="B10:H10"/>
    <mergeCell ref="J10:P10"/>
    <mergeCell ref="R10:S10"/>
    <mergeCell ref="B53:D53"/>
  </mergeCells>
  <hyperlinks>
    <hyperlink ref="B53" location="Start!A1" display="Zurück zur Startseite" xr:uid="{3484EA08-5030-4F3D-8791-1A8BE42E0B55}"/>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5078F-863D-456A-8B33-B5170D66A568}">
  <dimension ref="B1:Q68"/>
  <sheetViews>
    <sheetView showGridLines="0" topLeftCell="A35" workbookViewId="0">
      <selection activeCell="D72" sqref="D72"/>
    </sheetView>
  </sheetViews>
  <sheetFormatPr baseColWidth="10" defaultRowHeight="15" x14ac:dyDescent="0.25"/>
  <cols>
    <col min="1" max="1" width="9.28515625" style="13" customWidth="1"/>
    <col min="2" max="2" width="24.140625" style="13" bestFit="1" customWidth="1"/>
    <col min="3" max="3" width="14.42578125" style="13" customWidth="1"/>
    <col min="4" max="4" width="14.7109375" style="13" customWidth="1"/>
    <col min="5" max="5" width="12.85546875" style="13" customWidth="1"/>
    <col min="6" max="7" width="5.7109375" style="13" customWidth="1"/>
    <col min="8" max="8" width="11.42578125" style="13"/>
    <col min="9" max="9" width="17.7109375" style="13" customWidth="1"/>
    <col min="10" max="10" width="14.7109375" style="13" customWidth="1"/>
    <col min="11" max="11" width="14" style="13" customWidth="1"/>
    <col min="12" max="16" width="11.42578125" style="13"/>
    <col min="17" max="17" width="0" style="13" hidden="1" customWidth="1"/>
    <col min="18" max="16384" width="11.42578125" style="13"/>
  </cols>
  <sheetData>
    <row r="1" spans="2:17" x14ac:dyDescent="0.25">
      <c r="Q1" s="14">
        <f ca="1">TODAY()</f>
        <v>45241</v>
      </c>
    </row>
    <row r="6" spans="2:17" x14ac:dyDescent="0.25">
      <c r="B6" s="13" t="s">
        <v>2</v>
      </c>
      <c r="D6" s="72">
        <v>5012.88</v>
      </c>
      <c r="F6" s="13" t="s">
        <v>15</v>
      </c>
    </row>
    <row r="7" spans="2:17" x14ac:dyDescent="0.25">
      <c r="B7" s="13" t="s">
        <v>8</v>
      </c>
      <c r="D7" s="16">
        <f ca="1">YEAR(Q1)</f>
        <v>2023</v>
      </c>
      <c r="F7" s="13" t="s">
        <v>16</v>
      </c>
    </row>
    <row r="8" spans="2:17" x14ac:dyDescent="0.25">
      <c r="B8" s="13" t="s">
        <v>3</v>
      </c>
      <c r="D8" s="74">
        <v>2051</v>
      </c>
      <c r="F8" s="13" t="s">
        <v>17</v>
      </c>
    </row>
    <row r="9" spans="2:17" x14ac:dyDescent="0.25">
      <c r="B9" s="13" t="s">
        <v>7</v>
      </c>
      <c r="D9" s="17">
        <f ca="1">ROUND(D8-D7,0)</f>
        <v>28</v>
      </c>
      <c r="F9" s="13" t="s">
        <v>18</v>
      </c>
    </row>
    <row r="10" spans="2:17" x14ac:dyDescent="0.25">
      <c r="B10" s="13" t="s">
        <v>4</v>
      </c>
      <c r="D10" s="72">
        <v>75.239999999999995</v>
      </c>
      <c r="F10" s="13" t="s">
        <v>19</v>
      </c>
    </row>
    <row r="11" spans="2:17" x14ac:dyDescent="0.25">
      <c r="B11" s="13" t="s">
        <v>5</v>
      </c>
      <c r="D11" s="72">
        <v>32088</v>
      </c>
      <c r="F11" s="13" t="s">
        <v>20</v>
      </c>
    </row>
    <row r="12" spans="2:17" x14ac:dyDescent="0.25">
      <c r="B12" s="13" t="s">
        <v>6</v>
      </c>
      <c r="D12" s="72">
        <v>87.29</v>
      </c>
      <c r="F12" s="13" t="s">
        <v>21</v>
      </c>
    </row>
    <row r="14" spans="2:17" ht="15.75" thickBot="1" x14ac:dyDescent="0.3"/>
    <row r="15" spans="2:17" ht="36" customHeight="1" thickBot="1" x14ac:dyDescent="0.35">
      <c r="B15" s="99" t="s">
        <v>22</v>
      </c>
      <c r="C15" s="100"/>
      <c r="D15" s="100"/>
      <c r="E15" s="101"/>
      <c r="H15" s="99" t="s">
        <v>23</v>
      </c>
      <c r="I15" s="102"/>
      <c r="J15" s="102"/>
      <c r="K15" s="103"/>
      <c r="L15" s="18"/>
    </row>
    <row r="16" spans="2:17" x14ac:dyDescent="0.25">
      <c r="B16" s="10">
        <f ca="1">D7</f>
        <v>2023</v>
      </c>
      <c r="C16" s="20">
        <f>$D$10*12</f>
        <v>902.87999999999988</v>
      </c>
      <c r="D16" s="20">
        <f>C16*7%</f>
        <v>63.201599999999999</v>
      </c>
      <c r="E16" s="21">
        <f>D16/12</f>
        <v>5.2667999999999999</v>
      </c>
      <c r="H16" s="10">
        <f ca="1">D7</f>
        <v>2023</v>
      </c>
      <c r="I16" s="20">
        <f>D6+$D$10*12</f>
        <v>5915.76</v>
      </c>
      <c r="J16" s="20">
        <f>I16*7%</f>
        <v>414.10320000000007</v>
      </c>
      <c r="K16" s="21">
        <f>J16/12</f>
        <v>34.508600000000008</v>
      </c>
    </row>
    <row r="17" spans="2:11" x14ac:dyDescent="0.25">
      <c r="B17" s="22">
        <f ca="1">B16+1</f>
        <v>2024</v>
      </c>
      <c r="C17" s="19">
        <f>($D$10*12)+C16+D16</f>
        <v>1868.9615999999999</v>
      </c>
      <c r="D17" s="19">
        <f>C17*7%</f>
        <v>130.82731200000001</v>
      </c>
      <c r="E17" s="23">
        <f t="shared" ref="E17:E66" si="0">D17/12</f>
        <v>10.902276000000001</v>
      </c>
      <c r="H17" s="22">
        <f ca="1">H16+1</f>
        <v>2024</v>
      </c>
      <c r="I17" s="19">
        <f>($D$10*12)+I16+J16</f>
        <v>7232.7432000000008</v>
      </c>
      <c r="J17" s="19">
        <f>I17*7%</f>
        <v>506.29202400000008</v>
      </c>
      <c r="K17" s="23">
        <f t="shared" ref="K17:K66" si="1">J17/12</f>
        <v>42.191002000000005</v>
      </c>
    </row>
    <row r="18" spans="2:11" x14ac:dyDescent="0.25">
      <c r="B18" s="22">
        <f t="shared" ref="B18:B66" ca="1" si="2">B17+1</f>
        <v>2025</v>
      </c>
      <c r="C18" s="19">
        <f t="shared" ref="C18:C53" si="3">($D$10*12)+C17+D17</f>
        <v>2902.6689119999996</v>
      </c>
      <c r="D18" s="19">
        <f t="shared" ref="D18:D66" si="4">C18*7%</f>
        <v>203.18682383999999</v>
      </c>
      <c r="E18" s="23">
        <f t="shared" si="0"/>
        <v>16.93223532</v>
      </c>
      <c r="H18" s="22">
        <f t="shared" ref="H18:H66" ca="1" si="5">H17+1</f>
        <v>2025</v>
      </c>
      <c r="I18" s="19">
        <f t="shared" ref="I18:I53" si="6">($D$10*12)+I17+J17</f>
        <v>8641.9152240000003</v>
      </c>
      <c r="J18" s="19">
        <f t="shared" ref="J18:J66" si="7">I18*7%</f>
        <v>604.93406568000012</v>
      </c>
      <c r="K18" s="23">
        <f t="shared" si="1"/>
        <v>50.411172140000012</v>
      </c>
    </row>
    <row r="19" spans="2:11" x14ac:dyDescent="0.25">
      <c r="B19" s="22">
        <f t="shared" ca="1" si="2"/>
        <v>2026</v>
      </c>
      <c r="C19" s="19">
        <f t="shared" si="3"/>
        <v>4008.7357358399995</v>
      </c>
      <c r="D19" s="19">
        <f t="shared" si="4"/>
        <v>280.61150150880002</v>
      </c>
      <c r="E19" s="23">
        <f t="shared" si="0"/>
        <v>23.384291792400003</v>
      </c>
      <c r="F19" s="15"/>
      <c r="H19" s="22">
        <f t="shared" ca="1" si="5"/>
        <v>2026</v>
      </c>
      <c r="I19" s="19">
        <f t="shared" si="6"/>
        <v>10149.729289679999</v>
      </c>
      <c r="J19" s="19">
        <f t="shared" si="7"/>
        <v>710.48105027760005</v>
      </c>
      <c r="K19" s="23">
        <f t="shared" si="1"/>
        <v>59.206754189800002</v>
      </c>
    </row>
    <row r="20" spans="2:11" x14ac:dyDescent="0.25">
      <c r="B20" s="22">
        <f t="shared" ca="1" si="2"/>
        <v>2027</v>
      </c>
      <c r="C20" s="19">
        <f t="shared" si="3"/>
        <v>5192.2272373487995</v>
      </c>
      <c r="D20" s="19">
        <f t="shared" si="4"/>
        <v>363.45590661441599</v>
      </c>
      <c r="E20" s="23">
        <f t="shared" si="0"/>
        <v>30.287992217867998</v>
      </c>
      <c r="H20" s="22">
        <f t="shared" ca="1" si="5"/>
        <v>2027</v>
      </c>
      <c r="I20" s="19">
        <f t="shared" si="6"/>
        <v>11763.090339957598</v>
      </c>
      <c r="J20" s="19">
        <f t="shared" si="7"/>
        <v>823.41632379703196</v>
      </c>
      <c r="K20" s="23">
        <f t="shared" si="1"/>
        <v>68.618026983085997</v>
      </c>
    </row>
    <row r="21" spans="2:11" x14ac:dyDescent="0.25">
      <c r="B21" s="22">
        <f t="shared" ca="1" si="2"/>
        <v>2028</v>
      </c>
      <c r="C21" s="19">
        <f t="shared" si="3"/>
        <v>6458.5631439632152</v>
      </c>
      <c r="D21" s="19">
        <f t="shared" si="4"/>
        <v>452.09942007742512</v>
      </c>
      <c r="E21" s="23">
        <f t="shared" si="0"/>
        <v>37.674951673118763</v>
      </c>
      <c r="H21" s="22">
        <f t="shared" ca="1" si="5"/>
        <v>2028</v>
      </c>
      <c r="I21" s="19">
        <f t="shared" si="6"/>
        <v>13489.386663754629</v>
      </c>
      <c r="J21" s="19">
        <f t="shared" si="7"/>
        <v>944.25706646282413</v>
      </c>
      <c r="K21" s="23">
        <f t="shared" si="1"/>
        <v>78.688088871902011</v>
      </c>
    </row>
    <row r="22" spans="2:11" x14ac:dyDescent="0.25">
      <c r="B22" s="22">
        <f t="shared" ca="1" si="2"/>
        <v>2029</v>
      </c>
      <c r="C22" s="19">
        <f t="shared" si="3"/>
        <v>7813.5425640406402</v>
      </c>
      <c r="D22" s="19">
        <f t="shared" si="4"/>
        <v>546.94797948284486</v>
      </c>
      <c r="E22" s="23">
        <f t="shared" si="0"/>
        <v>45.578998290237074</v>
      </c>
      <c r="H22" s="22">
        <f t="shared" ca="1" si="5"/>
        <v>2029</v>
      </c>
      <c r="I22" s="19">
        <f t="shared" si="6"/>
        <v>15336.523730217452</v>
      </c>
      <c r="J22" s="19">
        <f t="shared" si="7"/>
        <v>1073.5566611152217</v>
      </c>
      <c r="K22" s="23">
        <f t="shared" si="1"/>
        <v>89.463055092935136</v>
      </c>
    </row>
    <row r="23" spans="2:11" x14ac:dyDescent="0.25">
      <c r="B23" s="22">
        <f t="shared" ca="1" si="2"/>
        <v>2030</v>
      </c>
      <c r="C23" s="19">
        <f t="shared" si="3"/>
        <v>9263.3705435234842</v>
      </c>
      <c r="D23" s="19">
        <f t="shared" si="4"/>
        <v>648.43593804664397</v>
      </c>
      <c r="E23" s="23">
        <f t="shared" si="0"/>
        <v>54.036328170553666</v>
      </c>
      <c r="H23" s="22">
        <f t="shared" ca="1" si="5"/>
        <v>2030</v>
      </c>
      <c r="I23" s="19">
        <f t="shared" si="6"/>
        <v>17312.960391332672</v>
      </c>
      <c r="J23" s="19">
        <f t="shared" si="7"/>
        <v>1211.9072273932873</v>
      </c>
      <c r="K23" s="23">
        <f t="shared" si="1"/>
        <v>100.9922689494406</v>
      </c>
    </row>
    <row r="24" spans="2:11" x14ac:dyDescent="0.25">
      <c r="B24" s="22">
        <f t="shared" ca="1" si="2"/>
        <v>2031</v>
      </c>
      <c r="C24" s="19">
        <f t="shared" si="3"/>
        <v>10814.686481570126</v>
      </c>
      <c r="D24" s="19">
        <f t="shared" si="4"/>
        <v>757.02805370990893</v>
      </c>
      <c r="E24" s="23">
        <f t="shared" si="0"/>
        <v>63.085671142492409</v>
      </c>
      <c r="H24" s="22">
        <f t="shared" ca="1" si="5"/>
        <v>2031</v>
      </c>
      <c r="I24" s="19">
        <f t="shared" si="6"/>
        <v>19427.74761872596</v>
      </c>
      <c r="J24" s="19">
        <f t="shared" si="7"/>
        <v>1359.9423333108173</v>
      </c>
      <c r="K24" s="23">
        <f t="shared" si="1"/>
        <v>113.32852777590143</v>
      </c>
    </row>
    <row r="25" spans="2:11" x14ac:dyDescent="0.25">
      <c r="B25" s="22">
        <f t="shared" ca="1" si="2"/>
        <v>2032</v>
      </c>
      <c r="C25" s="19">
        <f t="shared" si="3"/>
        <v>12474.594535280035</v>
      </c>
      <c r="D25" s="19">
        <f t="shared" si="4"/>
        <v>873.22161746960251</v>
      </c>
      <c r="E25" s="23">
        <f t="shared" si="0"/>
        <v>72.768468122466871</v>
      </c>
      <c r="H25" s="22">
        <f t="shared" ca="1" si="5"/>
        <v>2032</v>
      </c>
      <c r="I25" s="19">
        <f t="shared" si="6"/>
        <v>21690.569952036778</v>
      </c>
      <c r="J25" s="19">
        <f t="shared" si="7"/>
        <v>1518.3398966425746</v>
      </c>
      <c r="K25" s="23">
        <f t="shared" si="1"/>
        <v>126.52832472021454</v>
      </c>
    </row>
    <row r="26" spans="2:11" x14ac:dyDescent="0.25">
      <c r="B26" s="22">
        <f t="shared" ca="1" si="2"/>
        <v>2033</v>
      </c>
      <c r="C26" s="19">
        <f t="shared" si="3"/>
        <v>14250.696152749637</v>
      </c>
      <c r="D26" s="19">
        <f t="shared" si="4"/>
        <v>997.54873069247469</v>
      </c>
      <c r="E26" s="23">
        <f t="shared" si="0"/>
        <v>83.129060891039558</v>
      </c>
      <c r="H26" s="22">
        <f t="shared" ca="1" si="5"/>
        <v>2033</v>
      </c>
      <c r="I26" s="19">
        <f t="shared" si="6"/>
        <v>24111.789848679353</v>
      </c>
      <c r="J26" s="19">
        <f t="shared" si="7"/>
        <v>1687.8252894075549</v>
      </c>
      <c r="K26" s="23">
        <f t="shared" si="1"/>
        <v>140.65210745062959</v>
      </c>
    </row>
    <row r="27" spans="2:11" x14ac:dyDescent="0.25">
      <c r="B27" s="22">
        <f t="shared" ca="1" si="2"/>
        <v>2034</v>
      </c>
      <c r="C27" s="19">
        <f t="shared" si="3"/>
        <v>16151.124883442111</v>
      </c>
      <c r="D27" s="19">
        <f t="shared" si="4"/>
        <v>1130.5787418409479</v>
      </c>
      <c r="E27" s="23">
        <f t="shared" si="0"/>
        <v>94.214895153412328</v>
      </c>
      <c r="H27" s="22">
        <f t="shared" ca="1" si="5"/>
        <v>2034</v>
      </c>
      <c r="I27" s="19">
        <f t="shared" si="6"/>
        <v>26702.49513808691</v>
      </c>
      <c r="J27" s="19">
        <f t="shared" si="7"/>
        <v>1869.1746596660839</v>
      </c>
      <c r="K27" s="23">
        <f t="shared" si="1"/>
        <v>155.76455497217367</v>
      </c>
    </row>
    <row r="28" spans="2:11" x14ac:dyDescent="0.25">
      <c r="B28" s="22">
        <f t="shared" ca="1" si="2"/>
        <v>2035</v>
      </c>
      <c r="C28" s="19">
        <f t="shared" si="3"/>
        <v>18184.58362528306</v>
      </c>
      <c r="D28" s="19">
        <f t="shared" si="4"/>
        <v>1272.9208537698144</v>
      </c>
      <c r="E28" s="23">
        <f t="shared" si="0"/>
        <v>106.0767378141512</v>
      </c>
      <c r="H28" s="22">
        <f t="shared" ca="1" si="5"/>
        <v>2035</v>
      </c>
      <c r="I28" s="19">
        <f t="shared" si="6"/>
        <v>29474.549797752996</v>
      </c>
      <c r="J28" s="19">
        <f t="shared" si="7"/>
        <v>2063.2184858427099</v>
      </c>
      <c r="K28" s="23">
        <f t="shared" si="1"/>
        <v>171.93487382022582</v>
      </c>
    </row>
    <row r="29" spans="2:11" x14ac:dyDescent="0.25">
      <c r="B29" s="22">
        <f t="shared" ca="1" si="2"/>
        <v>2036</v>
      </c>
      <c r="C29" s="19">
        <f t="shared" si="3"/>
        <v>20360.384479052875</v>
      </c>
      <c r="D29" s="19">
        <f t="shared" si="4"/>
        <v>1425.2269135337015</v>
      </c>
      <c r="E29" s="23">
        <f t="shared" si="0"/>
        <v>118.76890946114179</v>
      </c>
      <c r="H29" s="22">
        <f t="shared" ca="1" si="5"/>
        <v>2036</v>
      </c>
      <c r="I29" s="19">
        <f t="shared" si="6"/>
        <v>32440.648283595707</v>
      </c>
      <c r="J29" s="19">
        <f t="shared" si="7"/>
        <v>2270.8453798516998</v>
      </c>
      <c r="K29" s="23">
        <f t="shared" si="1"/>
        <v>189.23711498764166</v>
      </c>
    </row>
    <row r="30" spans="2:11" x14ac:dyDescent="0.25">
      <c r="B30" s="22">
        <f t="shared" ca="1" si="2"/>
        <v>2037</v>
      </c>
      <c r="C30" s="19">
        <f t="shared" si="3"/>
        <v>22688.491392586577</v>
      </c>
      <c r="D30" s="19">
        <f t="shared" si="4"/>
        <v>1588.1943974810606</v>
      </c>
      <c r="E30" s="23">
        <f t="shared" si="0"/>
        <v>132.34953312342171</v>
      </c>
      <c r="H30" s="22">
        <f t="shared" ca="1" si="5"/>
        <v>2037</v>
      </c>
      <c r="I30" s="19">
        <f t="shared" si="6"/>
        <v>35614.373663447404</v>
      </c>
      <c r="J30" s="19">
        <f t="shared" si="7"/>
        <v>2493.0061564413186</v>
      </c>
      <c r="K30" s="23">
        <f t="shared" si="1"/>
        <v>207.75051303677654</v>
      </c>
    </row>
    <row r="31" spans="2:11" x14ac:dyDescent="0.25">
      <c r="B31" s="22">
        <f t="shared" ca="1" si="2"/>
        <v>2038</v>
      </c>
      <c r="C31" s="19">
        <f t="shared" si="3"/>
        <v>25179.565790067638</v>
      </c>
      <c r="D31" s="19">
        <f t="shared" si="4"/>
        <v>1762.5696053047348</v>
      </c>
      <c r="E31" s="23">
        <f t="shared" si="0"/>
        <v>146.88080044206123</v>
      </c>
      <c r="H31" s="22">
        <f t="shared" ca="1" si="5"/>
        <v>2038</v>
      </c>
      <c r="I31" s="19">
        <f t="shared" si="6"/>
        <v>39010.259819888721</v>
      </c>
      <c r="J31" s="19">
        <f t="shared" si="7"/>
        <v>2730.7181873922109</v>
      </c>
      <c r="K31" s="23">
        <f t="shared" si="1"/>
        <v>227.55984894935091</v>
      </c>
    </row>
    <row r="32" spans="2:11" x14ac:dyDescent="0.25">
      <c r="B32" s="22">
        <f t="shared" ca="1" si="2"/>
        <v>2039</v>
      </c>
      <c r="C32" s="19">
        <f t="shared" si="3"/>
        <v>27845.015395372375</v>
      </c>
      <c r="D32" s="19">
        <f t="shared" si="4"/>
        <v>1949.1510776760665</v>
      </c>
      <c r="E32" s="23">
        <f t="shared" si="0"/>
        <v>162.42925647300555</v>
      </c>
      <c r="H32" s="22">
        <f t="shared" ca="1" si="5"/>
        <v>2039</v>
      </c>
      <c r="I32" s="19">
        <f t="shared" si="6"/>
        <v>42643.858007280927</v>
      </c>
      <c r="J32" s="19">
        <f t="shared" si="7"/>
        <v>2985.0700605096654</v>
      </c>
      <c r="K32" s="23">
        <f t="shared" si="1"/>
        <v>248.75583837580544</v>
      </c>
    </row>
    <row r="33" spans="2:11" x14ac:dyDescent="0.25">
      <c r="B33" s="22">
        <f t="shared" ca="1" si="2"/>
        <v>2040</v>
      </c>
      <c r="C33" s="19">
        <f t="shared" si="3"/>
        <v>30697.046473048442</v>
      </c>
      <c r="D33" s="19">
        <f t="shared" si="4"/>
        <v>2148.7932531133911</v>
      </c>
      <c r="E33" s="23">
        <f t="shared" si="0"/>
        <v>179.06610442611591</v>
      </c>
      <c r="H33" s="22">
        <f t="shared" ca="1" si="5"/>
        <v>2040</v>
      </c>
      <c r="I33" s="19">
        <f t="shared" si="6"/>
        <v>46531.808067790589</v>
      </c>
      <c r="J33" s="19">
        <f t="shared" si="7"/>
        <v>3257.2265647453414</v>
      </c>
      <c r="K33" s="23">
        <f t="shared" si="1"/>
        <v>271.43554706211177</v>
      </c>
    </row>
    <row r="34" spans="2:11" x14ac:dyDescent="0.25">
      <c r="B34" s="22">
        <f t="shared" ca="1" si="2"/>
        <v>2041</v>
      </c>
      <c r="C34" s="19">
        <f t="shared" si="3"/>
        <v>33748.719726161835</v>
      </c>
      <c r="D34" s="19">
        <f t="shared" si="4"/>
        <v>2362.4103808313284</v>
      </c>
      <c r="E34" s="23">
        <f t="shared" si="0"/>
        <v>196.86753173594403</v>
      </c>
      <c r="H34" s="22">
        <f t="shared" ca="1" si="5"/>
        <v>2041</v>
      </c>
      <c r="I34" s="19">
        <f t="shared" si="6"/>
        <v>50691.914632535925</v>
      </c>
      <c r="J34" s="19">
        <f t="shared" si="7"/>
        <v>3548.4340242775152</v>
      </c>
      <c r="K34" s="23">
        <f t="shared" si="1"/>
        <v>295.70283535645962</v>
      </c>
    </row>
    <row r="35" spans="2:11" x14ac:dyDescent="0.25">
      <c r="B35" s="22">
        <f t="shared" ca="1" si="2"/>
        <v>2042</v>
      </c>
      <c r="C35" s="19">
        <f t="shared" si="3"/>
        <v>37014.010106993162</v>
      </c>
      <c r="D35" s="19">
        <f t="shared" si="4"/>
        <v>2590.9807074895216</v>
      </c>
      <c r="E35" s="23">
        <f t="shared" si="0"/>
        <v>215.91505895746013</v>
      </c>
      <c r="H35" s="22">
        <f t="shared" ca="1" si="5"/>
        <v>2042</v>
      </c>
      <c r="I35" s="19">
        <f t="shared" si="6"/>
        <v>55143.228656813437</v>
      </c>
      <c r="J35" s="19">
        <f t="shared" si="7"/>
        <v>3860.0260059769407</v>
      </c>
      <c r="K35" s="23">
        <f t="shared" si="1"/>
        <v>321.66883383141175</v>
      </c>
    </row>
    <row r="36" spans="2:11" x14ac:dyDescent="0.25">
      <c r="B36" s="22">
        <f t="shared" ca="1" si="2"/>
        <v>2043</v>
      </c>
      <c r="C36" s="19">
        <f t="shared" si="3"/>
        <v>40507.870814482681</v>
      </c>
      <c r="D36" s="19">
        <f t="shared" si="4"/>
        <v>2835.5509570137879</v>
      </c>
      <c r="E36" s="23">
        <f t="shared" si="0"/>
        <v>236.29591308448232</v>
      </c>
      <c r="H36" s="22">
        <f t="shared" ca="1" si="5"/>
        <v>2043</v>
      </c>
      <c r="I36" s="19">
        <f t="shared" si="6"/>
        <v>59906.134662790377</v>
      </c>
      <c r="J36" s="19">
        <f t="shared" si="7"/>
        <v>4193.429426395327</v>
      </c>
      <c r="K36" s="23">
        <f t="shared" si="1"/>
        <v>349.4524521996106</v>
      </c>
    </row>
    <row r="37" spans="2:11" x14ac:dyDescent="0.25">
      <c r="B37" s="22">
        <f t="shared" ca="1" si="2"/>
        <v>2044</v>
      </c>
      <c r="C37" s="19">
        <f t="shared" si="3"/>
        <v>44246.301771496466</v>
      </c>
      <c r="D37" s="19">
        <f t="shared" si="4"/>
        <v>3097.2411240047531</v>
      </c>
      <c r="E37" s="23">
        <f t="shared" si="0"/>
        <v>258.1034270003961</v>
      </c>
      <c r="H37" s="22">
        <f t="shared" ca="1" si="5"/>
        <v>2044</v>
      </c>
      <c r="I37" s="19">
        <f t="shared" si="6"/>
        <v>65002.444089185701</v>
      </c>
      <c r="J37" s="19">
        <f t="shared" si="7"/>
        <v>4550.1710862429991</v>
      </c>
      <c r="K37" s="23">
        <f t="shared" si="1"/>
        <v>379.18092385358324</v>
      </c>
    </row>
    <row r="38" spans="2:11" x14ac:dyDescent="0.25">
      <c r="B38" s="22">
        <f t="shared" ca="1" si="2"/>
        <v>2045</v>
      </c>
      <c r="C38" s="19">
        <f t="shared" si="3"/>
        <v>48246.422895501215</v>
      </c>
      <c r="D38" s="19">
        <f t="shared" si="4"/>
        <v>3377.2496026850854</v>
      </c>
      <c r="E38" s="23">
        <f t="shared" si="0"/>
        <v>281.43746689042376</v>
      </c>
      <c r="H38" s="22">
        <f t="shared" ca="1" si="5"/>
        <v>2045</v>
      </c>
      <c r="I38" s="19">
        <f t="shared" si="6"/>
        <v>70455.495175428703</v>
      </c>
      <c r="J38" s="19">
        <f t="shared" si="7"/>
        <v>4931.8846622800093</v>
      </c>
      <c r="K38" s="23">
        <f t="shared" si="1"/>
        <v>410.9903885233341</v>
      </c>
    </row>
    <row r="39" spans="2:11" x14ac:dyDescent="0.25">
      <c r="B39" s="22">
        <f t="shared" ca="1" si="2"/>
        <v>2046</v>
      </c>
      <c r="C39" s="19">
        <f t="shared" si="3"/>
        <v>52526.552498186298</v>
      </c>
      <c r="D39" s="19">
        <f t="shared" si="4"/>
        <v>3676.8586748730413</v>
      </c>
      <c r="E39" s="23">
        <f t="shared" si="0"/>
        <v>306.40488957275346</v>
      </c>
      <c r="H39" s="22">
        <f t="shared" ca="1" si="5"/>
        <v>2046</v>
      </c>
      <c r="I39" s="19">
        <f t="shared" si="6"/>
        <v>76290.259837708712</v>
      </c>
      <c r="J39" s="19">
        <f t="shared" si="7"/>
        <v>5340.3181886396105</v>
      </c>
      <c r="K39" s="23">
        <f t="shared" si="1"/>
        <v>445.02651571996756</v>
      </c>
    </row>
    <row r="40" spans="2:11" x14ac:dyDescent="0.25">
      <c r="B40" s="22">
        <f t="shared" ca="1" si="2"/>
        <v>2047</v>
      </c>
      <c r="C40" s="19">
        <f t="shared" si="3"/>
        <v>57106.291173059333</v>
      </c>
      <c r="D40" s="19">
        <f t="shared" si="4"/>
        <v>3997.4403821141536</v>
      </c>
      <c r="E40" s="23">
        <f t="shared" si="0"/>
        <v>333.12003184284612</v>
      </c>
      <c r="H40" s="22">
        <f t="shared" ca="1" si="5"/>
        <v>2047</v>
      </c>
      <c r="I40" s="19">
        <f t="shared" si="6"/>
        <v>82533.458026348322</v>
      </c>
      <c r="J40" s="19">
        <f t="shared" si="7"/>
        <v>5777.3420618443834</v>
      </c>
      <c r="K40" s="23">
        <f t="shared" si="1"/>
        <v>481.44517182036526</v>
      </c>
    </row>
    <row r="41" spans="2:11" x14ac:dyDescent="0.25">
      <c r="B41" s="22">
        <f t="shared" ca="1" si="2"/>
        <v>2048</v>
      </c>
      <c r="C41" s="19">
        <f t="shared" si="3"/>
        <v>62006.611555173484</v>
      </c>
      <c r="D41" s="19">
        <f t="shared" si="4"/>
        <v>4340.4628088621439</v>
      </c>
      <c r="E41" s="23">
        <f t="shared" si="0"/>
        <v>361.70523407184533</v>
      </c>
      <c r="H41" s="22">
        <f t="shared" ca="1" si="5"/>
        <v>2048</v>
      </c>
      <c r="I41" s="19">
        <f t="shared" si="6"/>
        <v>89213.680088192705</v>
      </c>
      <c r="J41" s="19">
        <f t="shared" si="7"/>
        <v>6244.9576061734897</v>
      </c>
      <c r="K41" s="23">
        <f t="shared" si="1"/>
        <v>520.41313384779085</v>
      </c>
    </row>
    <row r="42" spans="2:11" x14ac:dyDescent="0.25">
      <c r="B42" s="22">
        <f t="shared" ca="1" si="2"/>
        <v>2049</v>
      </c>
      <c r="C42" s="19">
        <f t="shared" si="3"/>
        <v>67249.954364035628</v>
      </c>
      <c r="D42" s="19">
        <f t="shared" si="4"/>
        <v>4707.496805482494</v>
      </c>
      <c r="E42" s="23">
        <f t="shared" si="0"/>
        <v>392.2914004568745</v>
      </c>
      <c r="H42" s="22">
        <f t="shared" ca="1" si="5"/>
        <v>2049</v>
      </c>
      <c r="I42" s="19">
        <f t="shared" si="6"/>
        <v>96361.517694366194</v>
      </c>
      <c r="J42" s="19">
        <f t="shared" si="7"/>
        <v>6745.3062386056345</v>
      </c>
      <c r="K42" s="23">
        <f t="shared" si="1"/>
        <v>562.10885321713624</v>
      </c>
    </row>
    <row r="43" spans="2:11" x14ac:dyDescent="0.25">
      <c r="B43" s="22">
        <f t="shared" ca="1" si="2"/>
        <v>2050</v>
      </c>
      <c r="C43" s="19">
        <f t="shared" si="3"/>
        <v>72860.331169518133</v>
      </c>
      <c r="D43" s="19">
        <f t="shared" si="4"/>
        <v>5100.2231818662694</v>
      </c>
      <c r="E43" s="23">
        <f t="shared" si="0"/>
        <v>425.01859848885579</v>
      </c>
      <c r="H43" s="22">
        <f t="shared" ca="1" si="5"/>
        <v>2050</v>
      </c>
      <c r="I43" s="19">
        <f t="shared" si="6"/>
        <v>104009.70393297184</v>
      </c>
      <c r="J43" s="19">
        <f t="shared" si="7"/>
        <v>7280.679275308029</v>
      </c>
      <c r="K43" s="23">
        <f t="shared" si="1"/>
        <v>606.72327294233571</v>
      </c>
    </row>
    <row r="44" spans="2:11" x14ac:dyDescent="0.25">
      <c r="B44" s="22">
        <f t="shared" ca="1" si="2"/>
        <v>2051</v>
      </c>
      <c r="C44" s="19">
        <f t="shared" si="3"/>
        <v>78863.434351384407</v>
      </c>
      <c r="D44" s="19">
        <f t="shared" si="4"/>
        <v>5520.4404045969086</v>
      </c>
      <c r="E44" s="23">
        <f t="shared" si="0"/>
        <v>460.0367003830757</v>
      </c>
      <c r="H44" s="22">
        <f t="shared" ca="1" si="5"/>
        <v>2051</v>
      </c>
      <c r="I44" s="19">
        <f t="shared" si="6"/>
        <v>112193.26320827987</v>
      </c>
      <c r="J44" s="19">
        <f t="shared" si="7"/>
        <v>7853.528424579591</v>
      </c>
      <c r="K44" s="23">
        <f t="shared" si="1"/>
        <v>654.46070204829925</v>
      </c>
    </row>
    <row r="45" spans="2:11" x14ac:dyDescent="0.25">
      <c r="B45" s="22">
        <f t="shared" ca="1" si="2"/>
        <v>2052</v>
      </c>
      <c r="C45" s="19">
        <f t="shared" si="3"/>
        <v>85286.754755981325</v>
      </c>
      <c r="D45" s="19">
        <f t="shared" si="4"/>
        <v>5970.0728329186932</v>
      </c>
      <c r="E45" s="23">
        <f t="shared" si="0"/>
        <v>497.5060694098911</v>
      </c>
      <c r="H45" s="22">
        <f t="shared" ca="1" si="5"/>
        <v>2052</v>
      </c>
      <c r="I45" s="19">
        <f t="shared" si="6"/>
        <v>120949.67163285946</v>
      </c>
      <c r="J45" s="19">
        <f t="shared" si="7"/>
        <v>8466.4770143001624</v>
      </c>
      <c r="K45" s="23">
        <f t="shared" si="1"/>
        <v>705.53975119168024</v>
      </c>
    </row>
    <row r="46" spans="2:11" x14ac:dyDescent="0.25">
      <c r="B46" s="22">
        <f t="shared" ca="1" si="2"/>
        <v>2053</v>
      </c>
      <c r="C46" s="19">
        <f t="shared" si="3"/>
        <v>92159.707588900026</v>
      </c>
      <c r="D46" s="19">
        <f t="shared" si="4"/>
        <v>6451.1795312230024</v>
      </c>
      <c r="E46" s="23">
        <f t="shared" si="0"/>
        <v>537.59829426858357</v>
      </c>
      <c r="H46" s="22">
        <f t="shared" ca="1" si="5"/>
        <v>2053</v>
      </c>
      <c r="I46" s="19">
        <f t="shared" si="6"/>
        <v>130319.02864715963</v>
      </c>
      <c r="J46" s="19">
        <f t="shared" si="7"/>
        <v>9122.3320053011757</v>
      </c>
      <c r="K46" s="23">
        <f t="shared" si="1"/>
        <v>760.19433377509802</v>
      </c>
    </row>
    <row r="47" spans="2:11" x14ac:dyDescent="0.25">
      <c r="B47" s="22">
        <f t="shared" ca="1" si="2"/>
        <v>2054</v>
      </c>
      <c r="C47" s="19">
        <f t="shared" si="3"/>
        <v>99513.767120123026</v>
      </c>
      <c r="D47" s="19">
        <f t="shared" si="4"/>
        <v>6965.9636984086128</v>
      </c>
      <c r="E47" s="23">
        <f t="shared" si="0"/>
        <v>580.49697486738444</v>
      </c>
      <c r="H47" s="22">
        <f t="shared" ca="1" si="5"/>
        <v>2054</v>
      </c>
      <c r="I47" s="19">
        <f t="shared" si="6"/>
        <v>140344.24065246081</v>
      </c>
      <c r="J47" s="19">
        <f t="shared" si="7"/>
        <v>9824.0968456722567</v>
      </c>
      <c r="K47" s="23">
        <f t="shared" si="1"/>
        <v>818.67473713935476</v>
      </c>
    </row>
    <row r="48" spans="2:11" x14ac:dyDescent="0.25">
      <c r="B48" s="22">
        <f t="shared" ca="1" si="2"/>
        <v>2055</v>
      </c>
      <c r="C48" s="19">
        <f t="shared" si="3"/>
        <v>107382.61081853164</v>
      </c>
      <c r="D48" s="19">
        <f t="shared" si="4"/>
        <v>7516.7827572972155</v>
      </c>
      <c r="E48" s="23">
        <f t="shared" si="0"/>
        <v>626.39856310810126</v>
      </c>
      <c r="H48" s="22">
        <f t="shared" ca="1" si="5"/>
        <v>2055</v>
      </c>
      <c r="I48" s="19">
        <f t="shared" si="6"/>
        <v>151071.21749813308</v>
      </c>
      <c r="J48" s="19">
        <f t="shared" si="7"/>
        <v>10574.985224869317</v>
      </c>
      <c r="K48" s="23">
        <f t="shared" si="1"/>
        <v>881.24876873910978</v>
      </c>
    </row>
    <row r="49" spans="2:11" x14ac:dyDescent="0.25">
      <c r="B49" s="22">
        <f t="shared" ca="1" si="2"/>
        <v>2056</v>
      </c>
      <c r="C49" s="19">
        <f t="shared" si="3"/>
        <v>115802.27357582886</v>
      </c>
      <c r="D49" s="19">
        <f t="shared" si="4"/>
        <v>8106.1591503080208</v>
      </c>
      <c r="E49" s="23">
        <f t="shared" si="0"/>
        <v>675.51326252566844</v>
      </c>
      <c r="H49" s="22">
        <f t="shared" ca="1" si="5"/>
        <v>2056</v>
      </c>
      <c r="I49" s="19">
        <f t="shared" si="6"/>
        <v>162549.08272300239</v>
      </c>
      <c r="J49" s="19">
        <f t="shared" si="7"/>
        <v>11378.435790610169</v>
      </c>
      <c r="K49" s="23">
        <f t="shared" si="1"/>
        <v>948.20298255084742</v>
      </c>
    </row>
    <row r="50" spans="2:11" x14ac:dyDescent="0.25">
      <c r="B50" s="22">
        <f t="shared" ca="1" si="2"/>
        <v>2057</v>
      </c>
      <c r="C50" s="19">
        <f t="shared" si="3"/>
        <v>124811.31272613689</v>
      </c>
      <c r="D50" s="19">
        <f t="shared" si="4"/>
        <v>8736.7918908295833</v>
      </c>
      <c r="E50" s="23">
        <f t="shared" si="0"/>
        <v>728.06599090246527</v>
      </c>
      <c r="H50" s="22">
        <f t="shared" ca="1" si="5"/>
        <v>2057</v>
      </c>
      <c r="I50" s="19">
        <f t="shared" si="6"/>
        <v>174830.39851361257</v>
      </c>
      <c r="J50" s="19">
        <f t="shared" si="7"/>
        <v>12238.127895952881</v>
      </c>
      <c r="K50" s="23">
        <f t="shared" si="1"/>
        <v>1019.8439913294068</v>
      </c>
    </row>
    <row r="51" spans="2:11" x14ac:dyDescent="0.25">
      <c r="B51" s="22">
        <f t="shared" ca="1" si="2"/>
        <v>2058</v>
      </c>
      <c r="C51" s="19">
        <f t="shared" si="3"/>
        <v>134450.98461696648</v>
      </c>
      <c r="D51" s="19">
        <f t="shared" si="4"/>
        <v>9411.5689231876549</v>
      </c>
      <c r="E51" s="23">
        <f t="shared" si="0"/>
        <v>784.29741026563795</v>
      </c>
      <c r="H51" s="22">
        <f t="shared" ca="1" si="5"/>
        <v>2058</v>
      </c>
      <c r="I51" s="19">
        <f t="shared" si="6"/>
        <v>187971.40640956545</v>
      </c>
      <c r="J51" s="19">
        <f t="shared" si="7"/>
        <v>13157.998448669583</v>
      </c>
      <c r="K51" s="23">
        <f t="shared" si="1"/>
        <v>1096.4998707224652</v>
      </c>
    </row>
    <row r="52" spans="2:11" x14ac:dyDescent="0.25">
      <c r="B52" s="22">
        <f t="shared" ca="1" si="2"/>
        <v>2059</v>
      </c>
      <c r="C52" s="19">
        <f t="shared" si="3"/>
        <v>144765.43354015413</v>
      </c>
      <c r="D52" s="19">
        <f t="shared" si="4"/>
        <v>10133.58034781079</v>
      </c>
      <c r="E52" s="23">
        <f t="shared" si="0"/>
        <v>844.4650289842325</v>
      </c>
      <c r="H52" s="22">
        <f t="shared" ca="1" si="5"/>
        <v>2059</v>
      </c>
      <c r="I52" s="19">
        <f t="shared" si="6"/>
        <v>202032.28485823504</v>
      </c>
      <c r="J52" s="19">
        <f t="shared" si="7"/>
        <v>14142.259940076454</v>
      </c>
      <c r="K52" s="23">
        <f t="shared" si="1"/>
        <v>1178.5216616730379</v>
      </c>
    </row>
    <row r="53" spans="2:11" x14ac:dyDescent="0.25">
      <c r="B53" s="22">
        <f t="shared" ca="1" si="2"/>
        <v>2060</v>
      </c>
      <c r="C53" s="19">
        <f t="shared" si="3"/>
        <v>155801.89388796492</v>
      </c>
      <c r="D53" s="19">
        <f t="shared" si="4"/>
        <v>10906.132572157545</v>
      </c>
      <c r="E53" s="23">
        <f t="shared" si="0"/>
        <v>908.84438101312878</v>
      </c>
      <c r="H53" s="22">
        <f t="shared" ca="1" si="5"/>
        <v>2060</v>
      </c>
      <c r="I53" s="19">
        <f t="shared" si="6"/>
        <v>217077.42479831149</v>
      </c>
      <c r="J53" s="19">
        <f t="shared" si="7"/>
        <v>15195.419735881806</v>
      </c>
      <c r="K53" s="23">
        <f t="shared" si="1"/>
        <v>1266.2849779901505</v>
      </c>
    </row>
    <row r="54" spans="2:11" x14ac:dyDescent="0.25">
      <c r="B54" s="22">
        <f t="shared" ca="1" si="2"/>
        <v>2061</v>
      </c>
      <c r="C54" s="19">
        <f t="shared" ref="C54:C66" si="8">($D$10*12)+C53+D53</f>
        <v>167610.90646012247</v>
      </c>
      <c r="D54" s="19">
        <f t="shared" si="4"/>
        <v>11732.763452208574</v>
      </c>
      <c r="E54" s="23">
        <f t="shared" si="0"/>
        <v>977.73028768404777</v>
      </c>
      <c r="H54" s="22">
        <f t="shared" ca="1" si="5"/>
        <v>2061</v>
      </c>
      <c r="I54" s="19">
        <f t="shared" ref="I54:I66" si="9">($D$10*12)+I53+J53</f>
        <v>233175.72453419329</v>
      </c>
      <c r="J54" s="19">
        <f t="shared" si="7"/>
        <v>16322.300717393531</v>
      </c>
      <c r="K54" s="23">
        <f t="shared" si="1"/>
        <v>1360.1917264494609</v>
      </c>
    </row>
    <row r="55" spans="2:11" x14ac:dyDescent="0.25">
      <c r="B55" s="22">
        <f t="shared" ca="1" si="2"/>
        <v>2062</v>
      </c>
      <c r="C55" s="19">
        <f t="shared" si="8"/>
        <v>180246.54991233104</v>
      </c>
      <c r="D55" s="19">
        <f t="shared" si="4"/>
        <v>12617.258493863173</v>
      </c>
      <c r="E55" s="23">
        <f t="shared" si="0"/>
        <v>1051.4382078219312</v>
      </c>
      <c r="H55" s="22">
        <f t="shared" ca="1" si="5"/>
        <v>2062</v>
      </c>
      <c r="I55" s="19">
        <f t="shared" si="9"/>
        <v>250400.90525158681</v>
      </c>
      <c r="J55" s="19">
        <f t="shared" si="7"/>
        <v>17528.063367611077</v>
      </c>
      <c r="K55" s="23">
        <f t="shared" si="1"/>
        <v>1460.6719473009232</v>
      </c>
    </row>
    <row r="56" spans="2:11" x14ac:dyDescent="0.25">
      <c r="B56" s="22">
        <f t="shared" ca="1" si="2"/>
        <v>2063</v>
      </c>
      <c r="C56" s="19">
        <f t="shared" si="8"/>
        <v>193766.68840619421</v>
      </c>
      <c r="D56" s="19">
        <f t="shared" si="4"/>
        <v>13563.668188433596</v>
      </c>
      <c r="E56" s="23">
        <f t="shared" si="0"/>
        <v>1130.3056823694662</v>
      </c>
      <c r="H56" s="22">
        <f t="shared" ca="1" si="5"/>
        <v>2063</v>
      </c>
      <c r="I56" s="19">
        <f t="shared" si="9"/>
        <v>268831.8486191979</v>
      </c>
      <c r="J56" s="19">
        <f t="shared" si="7"/>
        <v>18818.229403343856</v>
      </c>
      <c r="K56" s="23">
        <f t="shared" si="1"/>
        <v>1568.185783611988</v>
      </c>
    </row>
    <row r="57" spans="2:11" x14ac:dyDescent="0.25">
      <c r="B57" s="22">
        <f t="shared" ca="1" si="2"/>
        <v>2064</v>
      </c>
      <c r="C57" s="19">
        <f t="shared" si="8"/>
        <v>208233.23659462782</v>
      </c>
      <c r="D57" s="19">
        <f t="shared" si="4"/>
        <v>14576.326561623948</v>
      </c>
      <c r="E57" s="23">
        <f t="shared" si="0"/>
        <v>1214.693880135329</v>
      </c>
      <c r="H57" s="22">
        <f t="shared" ca="1" si="5"/>
        <v>2064</v>
      </c>
      <c r="I57" s="19">
        <f t="shared" si="9"/>
        <v>288552.95802254177</v>
      </c>
      <c r="J57" s="19">
        <f t="shared" si="7"/>
        <v>20198.707061577927</v>
      </c>
      <c r="K57" s="23">
        <f t="shared" si="1"/>
        <v>1683.2255884648273</v>
      </c>
    </row>
    <row r="58" spans="2:11" x14ac:dyDescent="0.25">
      <c r="B58" s="22">
        <f t="shared" ca="1" si="2"/>
        <v>2065</v>
      </c>
      <c r="C58" s="19">
        <f t="shared" si="8"/>
        <v>223712.44315625177</v>
      </c>
      <c r="D58" s="19">
        <f t="shared" si="4"/>
        <v>15659.871020937626</v>
      </c>
      <c r="E58" s="23">
        <f t="shared" si="0"/>
        <v>1304.9892517448022</v>
      </c>
      <c r="H58" s="22">
        <f t="shared" ca="1" si="5"/>
        <v>2065</v>
      </c>
      <c r="I58" s="19">
        <f t="shared" si="9"/>
        <v>309654.54508411972</v>
      </c>
      <c r="J58" s="19">
        <f t="shared" si="7"/>
        <v>21675.818155888381</v>
      </c>
      <c r="K58" s="23">
        <f t="shared" si="1"/>
        <v>1806.3181796573651</v>
      </c>
    </row>
    <row r="59" spans="2:11" x14ac:dyDescent="0.25">
      <c r="B59" s="22">
        <f t="shared" ca="1" si="2"/>
        <v>2066</v>
      </c>
      <c r="C59" s="19">
        <f t="shared" si="8"/>
        <v>240275.19417718941</v>
      </c>
      <c r="D59" s="19">
        <f t="shared" si="4"/>
        <v>16819.263592403258</v>
      </c>
      <c r="E59" s="23">
        <f t="shared" si="0"/>
        <v>1401.6052993669382</v>
      </c>
      <c r="H59" s="22">
        <f t="shared" ca="1" si="5"/>
        <v>2066</v>
      </c>
      <c r="I59" s="19">
        <f t="shared" si="9"/>
        <v>332233.24324000813</v>
      </c>
      <c r="J59" s="19">
        <f t="shared" si="7"/>
        <v>23256.327026800573</v>
      </c>
      <c r="K59" s="23">
        <f t="shared" si="1"/>
        <v>1938.027252233381</v>
      </c>
    </row>
    <row r="60" spans="2:11" x14ac:dyDescent="0.25">
      <c r="B60" s="22">
        <f t="shared" ca="1" si="2"/>
        <v>2067</v>
      </c>
      <c r="C60" s="19">
        <f t="shared" si="8"/>
        <v>257997.33776959268</v>
      </c>
      <c r="D60" s="19">
        <f t="shared" si="4"/>
        <v>18059.81364387149</v>
      </c>
      <c r="E60" s="23">
        <f t="shared" si="0"/>
        <v>1504.9844703226242</v>
      </c>
      <c r="H60" s="22">
        <f t="shared" ca="1" si="5"/>
        <v>2067</v>
      </c>
      <c r="I60" s="19">
        <f t="shared" si="9"/>
        <v>356392.45026680874</v>
      </c>
      <c r="J60" s="19">
        <f t="shared" si="7"/>
        <v>24947.471518676615</v>
      </c>
      <c r="K60" s="23">
        <f t="shared" si="1"/>
        <v>2078.9559598897181</v>
      </c>
    </row>
    <row r="61" spans="2:11" x14ac:dyDescent="0.25">
      <c r="B61" s="22">
        <f t="shared" ca="1" si="2"/>
        <v>2068</v>
      </c>
      <c r="C61" s="19">
        <f t="shared" si="8"/>
        <v>276960.03141346417</v>
      </c>
      <c r="D61" s="19">
        <f t="shared" si="4"/>
        <v>19387.202198942494</v>
      </c>
      <c r="E61" s="23">
        <f t="shared" si="0"/>
        <v>1615.6001832452077</v>
      </c>
      <c r="H61" s="22">
        <f t="shared" ca="1" si="5"/>
        <v>2068</v>
      </c>
      <c r="I61" s="19">
        <f t="shared" si="9"/>
        <v>382242.80178548535</v>
      </c>
      <c r="J61" s="19">
        <f t="shared" si="7"/>
        <v>26756.996124983976</v>
      </c>
      <c r="K61" s="23">
        <f t="shared" si="1"/>
        <v>2229.749677081998</v>
      </c>
    </row>
    <row r="62" spans="2:11" x14ac:dyDescent="0.25">
      <c r="B62" s="22">
        <f t="shared" ca="1" si="2"/>
        <v>2069</v>
      </c>
      <c r="C62" s="19">
        <f t="shared" si="8"/>
        <v>297250.11361240665</v>
      </c>
      <c r="D62" s="19">
        <f t="shared" si="4"/>
        <v>20807.507952868469</v>
      </c>
      <c r="E62" s="23">
        <f t="shared" si="0"/>
        <v>1733.9589960723724</v>
      </c>
      <c r="H62" s="22">
        <f t="shared" ca="1" si="5"/>
        <v>2069</v>
      </c>
      <c r="I62" s="19">
        <f t="shared" si="9"/>
        <v>409902.67791046936</v>
      </c>
      <c r="J62" s="19">
        <f t="shared" si="7"/>
        <v>28693.187453732859</v>
      </c>
      <c r="K62" s="23">
        <f t="shared" si="1"/>
        <v>2391.0989544777381</v>
      </c>
    </row>
    <row r="63" spans="2:11" x14ac:dyDescent="0.25">
      <c r="B63" s="22">
        <f t="shared" ca="1" si="2"/>
        <v>2070</v>
      </c>
      <c r="C63" s="19">
        <f t="shared" si="8"/>
        <v>318960.50156527513</v>
      </c>
      <c r="D63" s="19">
        <f t="shared" si="4"/>
        <v>22327.235109569261</v>
      </c>
      <c r="E63" s="23">
        <f t="shared" si="0"/>
        <v>1860.6029257974385</v>
      </c>
      <c r="H63" s="22">
        <f t="shared" ca="1" si="5"/>
        <v>2070</v>
      </c>
      <c r="I63" s="19">
        <f t="shared" si="9"/>
        <v>439498.74536420224</v>
      </c>
      <c r="J63" s="19">
        <f t="shared" si="7"/>
        <v>30764.912175494159</v>
      </c>
      <c r="K63" s="23">
        <f t="shared" si="1"/>
        <v>2563.7426812911799</v>
      </c>
    </row>
    <row r="64" spans="2:11" x14ac:dyDescent="0.25">
      <c r="B64" s="22">
        <f t="shared" ca="1" si="2"/>
        <v>2071</v>
      </c>
      <c r="C64" s="19">
        <f t="shared" si="8"/>
        <v>342190.61667484441</v>
      </c>
      <c r="D64" s="19">
        <f t="shared" si="4"/>
        <v>23953.343167239113</v>
      </c>
      <c r="E64" s="23">
        <f t="shared" si="0"/>
        <v>1996.1119306032595</v>
      </c>
      <c r="H64" s="22">
        <f t="shared" ca="1" si="5"/>
        <v>2071</v>
      </c>
      <c r="I64" s="19">
        <f t="shared" si="9"/>
        <v>471166.53753969644</v>
      </c>
      <c r="J64" s="19">
        <f t="shared" si="7"/>
        <v>32981.657627778754</v>
      </c>
      <c r="K64" s="23">
        <f t="shared" si="1"/>
        <v>2748.4714689815628</v>
      </c>
    </row>
    <row r="65" spans="2:11" x14ac:dyDescent="0.25">
      <c r="B65" s="22">
        <f t="shared" ca="1" si="2"/>
        <v>2072</v>
      </c>
      <c r="C65" s="19">
        <f t="shared" si="8"/>
        <v>367046.83984208351</v>
      </c>
      <c r="D65" s="19">
        <f t="shared" si="4"/>
        <v>25693.278788945849</v>
      </c>
      <c r="E65" s="23">
        <f t="shared" si="0"/>
        <v>2141.1065657454874</v>
      </c>
      <c r="H65" s="22">
        <f t="shared" ca="1" si="5"/>
        <v>2072</v>
      </c>
      <c r="I65" s="19">
        <f t="shared" si="9"/>
        <v>505051.07516747521</v>
      </c>
      <c r="J65" s="19">
        <f t="shared" si="7"/>
        <v>35353.575261723265</v>
      </c>
      <c r="K65" s="23">
        <f t="shared" si="1"/>
        <v>2946.1312718102722</v>
      </c>
    </row>
    <row r="66" spans="2:11" ht="15.75" thickBot="1" x14ac:dyDescent="0.3">
      <c r="B66" s="24">
        <f t="shared" ca="1" si="2"/>
        <v>2073</v>
      </c>
      <c r="C66" s="25">
        <f t="shared" si="8"/>
        <v>393642.99863102939</v>
      </c>
      <c r="D66" s="25">
        <f t="shared" si="4"/>
        <v>27555.00990417206</v>
      </c>
      <c r="E66" s="26">
        <f t="shared" si="0"/>
        <v>2296.2508253476717</v>
      </c>
      <c r="H66" s="24">
        <f t="shared" ca="1" si="5"/>
        <v>2073</v>
      </c>
      <c r="I66" s="25">
        <f t="shared" si="9"/>
        <v>541307.53042919852</v>
      </c>
      <c r="J66" s="25">
        <f t="shared" si="7"/>
        <v>37891.527130043898</v>
      </c>
      <c r="K66" s="26">
        <f t="shared" si="1"/>
        <v>3157.6272608369914</v>
      </c>
    </row>
    <row r="68" spans="2:11" x14ac:dyDescent="0.25">
      <c r="B68" s="104" t="s">
        <v>65</v>
      </c>
    </row>
  </sheetData>
  <mergeCells count="2">
    <mergeCell ref="B15:E15"/>
    <mergeCell ref="H15:K15"/>
  </mergeCells>
  <hyperlinks>
    <hyperlink ref="B68" location="Start!A1" display="Zurück zur Startseite" xr:uid="{47A94CF9-7BDB-455A-9D06-23E8D4B67A57}"/>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Start</vt:lpstr>
      <vt:lpstr>Abschlussgebühren</vt:lpstr>
      <vt:lpstr>Versicherung vs. ETFs</vt:lpstr>
      <vt:lpstr>Quick Check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Mini-Desktop</dc:creator>
  <cp:lastModifiedBy>Christian Baier</cp:lastModifiedBy>
  <dcterms:created xsi:type="dcterms:W3CDTF">2015-06-05T18:19:34Z</dcterms:created>
  <dcterms:modified xsi:type="dcterms:W3CDTF">2023-11-11T07:59:53Z</dcterms:modified>
</cp:coreProperties>
</file>