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C:\Users\Mini-Desktop\CloudStation\Webseiten\www.selbst-schuld.com\_YouTube - Selbstschuldcom\297 - Wie lege ich Geld an\"/>
    </mc:Choice>
  </mc:AlternateContent>
  <xr:revisionPtr revIDLastSave="0" documentId="13_ncr:1_{4C9A688E-1FB2-473F-AD0F-457074CBA601}" xr6:coauthVersionLast="47" xr6:coauthVersionMax="47" xr10:uidLastSave="{00000000-0000-0000-0000-000000000000}"/>
  <bookViews>
    <workbookView xWindow="435" yWindow="345" windowWidth="28980" windowHeight="18195" xr2:uid="{00000000-000D-0000-FFFF-FFFF00000000}"/>
  </bookViews>
  <sheets>
    <sheet name="Start" sheetId="6" r:id="rId1"/>
    <sheet name="Matrix" sheetId="2" r:id="rId2"/>
    <sheet name="Rechner" sheetId="3" r:id="rId3"/>
    <sheet name="Coaching" sheetId="7"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2" i="6" l="1"/>
  <c r="U12" i="6"/>
  <c r="U50" i="6" s="1"/>
  <c r="U51" i="6" s="1"/>
  <c r="U52" i="6" s="1"/>
  <c r="U53" i="6" s="1"/>
  <c r="U54" i="6" s="1"/>
  <c r="U55" i="6" s="1"/>
  <c r="U56" i="6" s="1"/>
  <c r="U57" i="6" s="1"/>
  <c r="U58" i="6" s="1"/>
  <c r="X19" i="6" l="1"/>
  <c r="X20" i="6" s="1"/>
  <c r="X21" i="6" s="1"/>
  <c r="X22" i="6" s="1"/>
  <c r="X23" i="6" s="1"/>
  <c r="X24" i="6" s="1"/>
  <c r="X25" i="6" s="1"/>
  <c r="X26" i="6" s="1"/>
  <c r="X27" i="6" s="1"/>
  <c r="X28" i="6" s="1"/>
  <c r="X29" i="6" s="1"/>
  <c r="X30" i="6" s="1"/>
  <c r="X31" i="6" s="1"/>
  <c r="X32" i="6" s="1"/>
  <c r="X33" i="6" s="1"/>
  <c r="X34" i="6" s="1"/>
  <c r="X50" i="6"/>
  <c r="X51" i="6" s="1"/>
  <c r="X52" i="6" s="1"/>
  <c r="X53" i="6" s="1"/>
  <c r="X54" i="6" s="1"/>
  <c r="X55" i="6" s="1"/>
  <c r="X56" i="6" s="1"/>
  <c r="X57" i="6" s="1"/>
  <c r="X58" i="6" s="1"/>
  <c r="U15" i="6"/>
  <c r="X15" i="6"/>
  <c r="U19" i="6"/>
  <c r="U20" i="6" s="1"/>
  <c r="U21" i="6" s="1"/>
  <c r="U22" i="6" s="1"/>
  <c r="U23" i="6" s="1"/>
  <c r="U24" i="6" s="1"/>
  <c r="U25" i="6" s="1"/>
  <c r="U26" i="6" s="1"/>
  <c r="U27" i="6" s="1"/>
  <c r="U28" i="6" s="1"/>
  <c r="U29" i="6" s="1"/>
  <c r="U30" i="6" s="1"/>
  <c r="U31" i="6" s="1"/>
  <c r="U32" i="6" s="1"/>
  <c r="U33" i="6" s="1"/>
  <c r="U34" i="6" s="1"/>
  <c r="X35" i="6" l="1"/>
  <c r="X36" i="6"/>
  <c r="X38" i="6" s="1"/>
  <c r="X39" i="6" s="1"/>
  <c r="X40" i="6" s="1"/>
  <c r="X41" i="6" s="1"/>
  <c r="X42" i="6" s="1"/>
  <c r="X43" i="6" s="1"/>
  <c r="X44" i="6" s="1"/>
  <c r="X45" i="6" s="1"/>
  <c r="X46" i="6" s="1"/>
  <c r="X47" i="6" s="1"/>
  <c r="X48" i="6" s="1"/>
  <c r="X49" i="6" s="1"/>
  <c r="U35" i="6"/>
  <c r="U36" i="6"/>
  <c r="U38" i="6" s="1"/>
  <c r="U39" i="6" s="1"/>
  <c r="U40" i="6" s="1"/>
  <c r="U41" i="6" s="1"/>
  <c r="U42" i="6" s="1"/>
  <c r="U43" i="6" s="1"/>
  <c r="U44" i="6" s="1"/>
  <c r="U45" i="6" s="1"/>
  <c r="U46" i="6" s="1"/>
  <c r="U47" i="6" s="1"/>
  <c r="U48" i="6" s="1"/>
  <c r="U49" i="6" s="1"/>
  <c r="K13" i="3"/>
  <c r="L13" i="3"/>
  <c r="M13" i="3"/>
  <c r="K14" i="3"/>
  <c r="L14" i="3"/>
  <c r="M14" i="3"/>
  <c r="I15" i="3"/>
  <c r="K15" i="3"/>
  <c r="L15" i="3"/>
  <c r="M15" i="3"/>
  <c r="K16" i="3"/>
  <c r="L16" i="3"/>
  <c r="M16" i="3"/>
  <c r="K17" i="3"/>
  <c r="L17" i="3"/>
  <c r="M17" i="3"/>
  <c r="K18" i="3"/>
  <c r="L18" i="3"/>
  <c r="M18" i="3"/>
  <c r="K19" i="3"/>
  <c r="L19" i="3"/>
  <c r="M19" i="3"/>
  <c r="K20" i="3"/>
  <c r="L20" i="3"/>
  <c r="M20" i="3"/>
  <c r="K21" i="3"/>
  <c r="L21" i="3"/>
  <c r="M21" i="3"/>
  <c r="K22" i="3"/>
  <c r="L22" i="3"/>
  <c r="M22" i="3"/>
  <c r="I23" i="3"/>
  <c r="K23" i="3"/>
  <c r="L23" i="3"/>
  <c r="M23" i="3"/>
  <c r="K24" i="3"/>
  <c r="L24" i="3"/>
  <c r="M24" i="3"/>
  <c r="K25" i="3"/>
  <c r="L25" i="3"/>
  <c r="M25" i="3"/>
  <c r="K26" i="3"/>
  <c r="L26" i="3"/>
  <c r="M26" i="3"/>
  <c r="K27" i="3"/>
  <c r="L27" i="3"/>
  <c r="M27" i="3"/>
  <c r="K28" i="3"/>
  <c r="L28" i="3"/>
  <c r="M28" i="3"/>
  <c r="K29" i="3"/>
  <c r="L29" i="3"/>
  <c r="M29" i="3"/>
  <c r="K30" i="3"/>
  <c r="L30" i="3"/>
  <c r="M30" i="3"/>
  <c r="I31" i="3"/>
  <c r="K31" i="3"/>
  <c r="L31" i="3"/>
  <c r="M31" i="3"/>
  <c r="O31" i="3"/>
  <c r="K32" i="3"/>
  <c r="L32" i="3"/>
  <c r="M32" i="3"/>
  <c r="K33" i="3"/>
  <c r="L33" i="3"/>
  <c r="M33" i="3"/>
  <c r="L34" i="3"/>
  <c r="M34" i="3"/>
  <c r="M35" i="3"/>
  <c r="M36" i="3"/>
  <c r="M37" i="3"/>
  <c r="M38" i="3"/>
  <c r="I39" i="3"/>
  <c r="K39" i="3"/>
  <c r="M39" i="3"/>
  <c r="L40" i="3"/>
  <c r="M40" i="3"/>
  <c r="K41" i="3"/>
  <c r="M41" i="3"/>
  <c r="M42" i="3"/>
  <c r="M43" i="3"/>
  <c r="M44" i="3"/>
  <c r="M45" i="3"/>
  <c r="M46" i="3"/>
  <c r="I47" i="3"/>
  <c r="M47" i="3"/>
  <c r="L48" i="3"/>
  <c r="M48" i="3"/>
  <c r="K49" i="3"/>
  <c r="M49" i="3"/>
  <c r="M50" i="3"/>
  <c r="M51" i="3"/>
  <c r="M52" i="3"/>
  <c r="M53" i="3"/>
  <c r="M54" i="3"/>
  <c r="I55" i="3"/>
  <c r="M55" i="3"/>
  <c r="L56" i="3"/>
  <c r="M56" i="3"/>
  <c r="K57" i="3"/>
  <c r="M57" i="3"/>
  <c r="M58" i="3"/>
  <c r="M59" i="3"/>
  <c r="N59" i="3"/>
  <c r="M60" i="3"/>
  <c r="N60" i="3"/>
  <c r="M61" i="3"/>
  <c r="N61" i="3"/>
  <c r="M62" i="3"/>
  <c r="N62" i="3"/>
  <c r="M63" i="3"/>
  <c r="N63" i="3"/>
  <c r="M64" i="3"/>
  <c r="N64" i="3"/>
  <c r="M65" i="3"/>
  <c r="N65" i="3"/>
  <c r="M66" i="3"/>
  <c r="N66" i="3"/>
  <c r="M67" i="3"/>
  <c r="N67" i="3"/>
  <c r="M68" i="3"/>
  <c r="N68" i="3"/>
  <c r="M69" i="3"/>
  <c r="N69" i="3"/>
  <c r="M70" i="3"/>
  <c r="N70" i="3"/>
  <c r="M71" i="3"/>
  <c r="N71" i="3"/>
  <c r="M72" i="3"/>
  <c r="N72" i="3"/>
  <c r="M73" i="3"/>
  <c r="N73" i="3"/>
  <c r="E13" i="3"/>
  <c r="F13" i="3"/>
  <c r="G13" i="3"/>
  <c r="H13" i="3"/>
  <c r="E14" i="3"/>
  <c r="F14" i="3"/>
  <c r="G14" i="3"/>
  <c r="H14" i="3"/>
  <c r="E15" i="3"/>
  <c r="F15" i="3"/>
  <c r="G15" i="3"/>
  <c r="H15" i="3"/>
  <c r="E16" i="3"/>
  <c r="F16" i="3"/>
  <c r="G16" i="3"/>
  <c r="H16" i="3"/>
  <c r="E17" i="3"/>
  <c r="F17" i="3"/>
  <c r="G17" i="3"/>
  <c r="H17" i="3"/>
  <c r="E18" i="3"/>
  <c r="F18" i="3"/>
  <c r="G18" i="3"/>
  <c r="H18" i="3"/>
  <c r="E19" i="3"/>
  <c r="F19" i="3"/>
  <c r="G19" i="3"/>
  <c r="H19" i="3"/>
  <c r="E20" i="3"/>
  <c r="F20" i="3"/>
  <c r="G20" i="3"/>
  <c r="H20" i="3"/>
  <c r="E21" i="3"/>
  <c r="F21" i="3"/>
  <c r="G21" i="3"/>
  <c r="H21" i="3"/>
  <c r="E22" i="3"/>
  <c r="F22" i="3"/>
  <c r="G22" i="3"/>
  <c r="H22" i="3"/>
  <c r="E23" i="3"/>
  <c r="F23" i="3"/>
  <c r="G23" i="3"/>
  <c r="H23" i="3"/>
  <c r="E24" i="3"/>
  <c r="F24" i="3"/>
  <c r="G24" i="3"/>
  <c r="H24" i="3"/>
  <c r="E25" i="3"/>
  <c r="F25" i="3"/>
  <c r="G25" i="3"/>
  <c r="H25" i="3"/>
  <c r="E26" i="3"/>
  <c r="F26" i="3"/>
  <c r="G26" i="3"/>
  <c r="H26" i="3"/>
  <c r="E27" i="3"/>
  <c r="F27" i="3"/>
  <c r="G27" i="3"/>
  <c r="H27" i="3"/>
  <c r="E28" i="3"/>
  <c r="F28" i="3"/>
  <c r="G28" i="3"/>
  <c r="H28" i="3"/>
  <c r="E29" i="3"/>
  <c r="F29" i="3"/>
  <c r="G29" i="3"/>
  <c r="H29" i="3"/>
  <c r="E30" i="3"/>
  <c r="F30" i="3"/>
  <c r="G30" i="3"/>
  <c r="H30" i="3"/>
  <c r="E31" i="3"/>
  <c r="F31" i="3"/>
  <c r="G31" i="3"/>
  <c r="H31" i="3"/>
  <c r="E32" i="3"/>
  <c r="F32" i="3"/>
  <c r="G32" i="3"/>
  <c r="H32" i="3"/>
  <c r="E33" i="3"/>
  <c r="F33" i="3"/>
  <c r="G33" i="3"/>
  <c r="H33" i="3"/>
  <c r="E34" i="3"/>
  <c r="F34" i="3"/>
  <c r="G34" i="3"/>
  <c r="H34" i="3"/>
  <c r="E35" i="3"/>
  <c r="F35" i="3"/>
  <c r="G35" i="3"/>
  <c r="H35" i="3"/>
  <c r="E36" i="3"/>
  <c r="F36" i="3"/>
  <c r="G36" i="3"/>
  <c r="H36" i="3"/>
  <c r="E37" i="3"/>
  <c r="F37" i="3"/>
  <c r="G37" i="3"/>
  <c r="H37" i="3"/>
  <c r="E38" i="3"/>
  <c r="F38" i="3"/>
  <c r="G38" i="3"/>
  <c r="H38" i="3"/>
  <c r="E39" i="3"/>
  <c r="F39" i="3"/>
  <c r="G39" i="3"/>
  <c r="H39" i="3"/>
  <c r="E40" i="3"/>
  <c r="F40" i="3"/>
  <c r="G40" i="3"/>
  <c r="H40" i="3"/>
  <c r="E41" i="3"/>
  <c r="F41" i="3"/>
  <c r="G41" i="3"/>
  <c r="H41" i="3"/>
  <c r="E42" i="3"/>
  <c r="F42" i="3"/>
  <c r="G42" i="3"/>
  <c r="H42" i="3"/>
  <c r="E43" i="3"/>
  <c r="F43" i="3"/>
  <c r="G43" i="3"/>
  <c r="H43" i="3"/>
  <c r="E44" i="3"/>
  <c r="F44" i="3"/>
  <c r="G44" i="3"/>
  <c r="H44" i="3"/>
  <c r="E45" i="3"/>
  <c r="F45" i="3"/>
  <c r="G45" i="3"/>
  <c r="H45" i="3"/>
  <c r="E46" i="3"/>
  <c r="F46" i="3"/>
  <c r="G46" i="3"/>
  <c r="H46" i="3"/>
  <c r="E47" i="3"/>
  <c r="F47" i="3"/>
  <c r="G47" i="3"/>
  <c r="H47" i="3"/>
  <c r="E48" i="3"/>
  <c r="F48" i="3"/>
  <c r="G48" i="3"/>
  <c r="H48" i="3"/>
  <c r="E49" i="3"/>
  <c r="F49" i="3"/>
  <c r="G49" i="3"/>
  <c r="H49" i="3"/>
  <c r="E50" i="3"/>
  <c r="F50" i="3"/>
  <c r="G50" i="3"/>
  <c r="H50" i="3"/>
  <c r="E51" i="3"/>
  <c r="F51" i="3"/>
  <c r="G51" i="3"/>
  <c r="H51" i="3"/>
  <c r="E52" i="3"/>
  <c r="F52" i="3"/>
  <c r="G52" i="3"/>
  <c r="H52" i="3"/>
  <c r="E53" i="3"/>
  <c r="F53" i="3"/>
  <c r="G53" i="3"/>
  <c r="H53" i="3"/>
  <c r="E54" i="3"/>
  <c r="F54" i="3"/>
  <c r="G54" i="3"/>
  <c r="H54" i="3"/>
  <c r="E55" i="3"/>
  <c r="F55" i="3"/>
  <c r="G55" i="3"/>
  <c r="H55" i="3"/>
  <c r="E56" i="3"/>
  <c r="F56" i="3"/>
  <c r="G56" i="3"/>
  <c r="H56" i="3"/>
  <c r="E57" i="3"/>
  <c r="F57" i="3"/>
  <c r="G57" i="3"/>
  <c r="H57" i="3"/>
  <c r="E58" i="3"/>
  <c r="F58" i="3"/>
  <c r="G58" i="3"/>
  <c r="H58" i="3"/>
  <c r="E59" i="3"/>
  <c r="F59" i="3"/>
  <c r="G59" i="3"/>
  <c r="H59" i="3"/>
  <c r="E60" i="3"/>
  <c r="F60" i="3"/>
  <c r="G60" i="3"/>
  <c r="H60" i="3"/>
  <c r="E61" i="3"/>
  <c r="F61" i="3"/>
  <c r="G61" i="3"/>
  <c r="H61" i="3"/>
  <c r="E62" i="3"/>
  <c r="F62" i="3"/>
  <c r="G62" i="3"/>
  <c r="H62" i="3"/>
  <c r="E63" i="3"/>
  <c r="F63" i="3"/>
  <c r="G63" i="3"/>
  <c r="H63" i="3"/>
  <c r="E64" i="3"/>
  <c r="F64" i="3"/>
  <c r="G64" i="3"/>
  <c r="H64" i="3"/>
  <c r="E65" i="3"/>
  <c r="F65" i="3"/>
  <c r="G65" i="3"/>
  <c r="H65" i="3"/>
  <c r="E66" i="3"/>
  <c r="F66" i="3"/>
  <c r="G66" i="3"/>
  <c r="H66" i="3"/>
  <c r="E67" i="3"/>
  <c r="F67" i="3"/>
  <c r="G67" i="3"/>
  <c r="H67" i="3"/>
  <c r="E68" i="3"/>
  <c r="F68" i="3"/>
  <c r="G68" i="3"/>
  <c r="H68" i="3"/>
  <c r="E69" i="3"/>
  <c r="F69" i="3"/>
  <c r="G69" i="3"/>
  <c r="H69" i="3"/>
  <c r="E70" i="3"/>
  <c r="F70" i="3"/>
  <c r="G70" i="3"/>
  <c r="H70" i="3"/>
  <c r="E71" i="3"/>
  <c r="F71" i="3"/>
  <c r="G71" i="3"/>
  <c r="H71" i="3"/>
  <c r="E72" i="3"/>
  <c r="F72" i="3"/>
  <c r="G72" i="3"/>
  <c r="H72" i="3"/>
  <c r="E73" i="3"/>
  <c r="F73" i="3"/>
  <c r="G73" i="3"/>
  <c r="H73" i="3"/>
  <c r="D22" i="3"/>
  <c r="D26" i="3"/>
  <c r="D30" i="3"/>
  <c r="D31" i="3"/>
  <c r="D32" i="3"/>
  <c r="D33" i="3"/>
  <c r="D42" i="3"/>
  <c r="D46" i="3"/>
  <c r="D58" i="3"/>
  <c r="D62"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B72" i="3"/>
  <c r="B73" i="3"/>
  <c r="B68" i="3"/>
  <c r="B69" i="3"/>
  <c r="B70" i="3"/>
  <c r="B71"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O12" i="3"/>
  <c r="C12" i="3"/>
  <c r="D12" i="3"/>
  <c r="E12" i="3"/>
  <c r="F12" i="3"/>
  <c r="G12" i="3"/>
  <c r="H12" i="3"/>
  <c r="K12" i="3"/>
  <c r="L12" i="3"/>
  <c r="N12" i="3"/>
  <c r="B12" i="3"/>
  <c r="C13" i="3"/>
  <c r="B13" i="3"/>
  <c r="N21" i="2"/>
  <c r="N31" i="3" s="1"/>
  <c r="O8" i="2"/>
  <c r="O18" i="3" s="1"/>
  <c r="O12" i="2"/>
  <c r="O22" i="3" s="1"/>
  <c r="O14" i="2"/>
  <c r="O24" i="3" s="1"/>
  <c r="O20" i="2"/>
  <c r="O30" i="3" s="1"/>
  <c r="O21" i="2"/>
  <c r="O22" i="2"/>
  <c r="O32" i="3" s="1"/>
  <c r="O23" i="2"/>
  <c r="O32" i="2"/>
  <c r="O42" i="3" s="1"/>
  <c r="O44" i="2"/>
  <c r="O54" i="3" s="1"/>
  <c r="O48" i="2"/>
  <c r="O58" i="3" s="1"/>
  <c r="O49" i="2"/>
  <c r="O59" i="3" s="1"/>
  <c r="O52" i="2"/>
  <c r="O62" i="3" s="1"/>
  <c r="O53" i="2"/>
  <c r="O63" i="3" s="1"/>
  <c r="O56" i="2"/>
  <c r="O66" i="3" s="1"/>
  <c r="O57" i="2"/>
  <c r="O67" i="3" s="1"/>
  <c r="O60" i="2"/>
  <c r="O70" i="3" s="1"/>
  <c r="O61" i="2"/>
  <c r="O71" i="3" s="1"/>
  <c r="L25" i="2"/>
  <c r="L35" i="3" s="1"/>
  <c r="L26" i="2"/>
  <c r="L36" i="3" s="1"/>
  <c r="L27" i="2"/>
  <c r="L37" i="3" s="1"/>
  <c r="L28" i="2"/>
  <c r="L38" i="3" s="1"/>
  <c r="L29" i="2"/>
  <c r="L39" i="3" s="1"/>
  <c r="L30" i="2"/>
  <c r="L31" i="2"/>
  <c r="L41" i="3" s="1"/>
  <c r="L32" i="2"/>
  <c r="L42" i="3" s="1"/>
  <c r="L33" i="2"/>
  <c r="L43" i="3" s="1"/>
  <c r="L34" i="2"/>
  <c r="L44" i="3" s="1"/>
  <c r="L35" i="2"/>
  <c r="L45" i="3" s="1"/>
  <c r="L36" i="2"/>
  <c r="L46" i="3" s="1"/>
  <c r="L37" i="2"/>
  <c r="L47" i="3" s="1"/>
  <c r="L38" i="2"/>
  <c r="L39" i="2"/>
  <c r="L49" i="3" s="1"/>
  <c r="L40" i="2"/>
  <c r="L50" i="3" s="1"/>
  <c r="L41" i="2"/>
  <c r="L51" i="3" s="1"/>
  <c r="L42" i="2"/>
  <c r="L52" i="3" s="1"/>
  <c r="L43" i="2"/>
  <c r="L53" i="3" s="1"/>
  <c r="L44" i="2"/>
  <c r="L54" i="3" s="1"/>
  <c r="L45" i="2"/>
  <c r="L55" i="3" s="1"/>
  <c r="L46" i="2"/>
  <c r="L47" i="2"/>
  <c r="L57" i="3" s="1"/>
  <c r="L48" i="2"/>
  <c r="L58" i="3" s="1"/>
  <c r="L49" i="2"/>
  <c r="L59" i="3" s="1"/>
  <c r="L50" i="2"/>
  <c r="L60" i="3" s="1"/>
  <c r="L51" i="2"/>
  <c r="L61" i="3" s="1"/>
  <c r="L52" i="2"/>
  <c r="L62" i="3" s="1"/>
  <c r="L53" i="2"/>
  <c r="L63" i="3" s="1"/>
  <c r="L54" i="2"/>
  <c r="L64" i="3" s="1"/>
  <c r="L55" i="2"/>
  <c r="L65" i="3" s="1"/>
  <c r="L56" i="2"/>
  <c r="L66" i="3" s="1"/>
  <c r="L57" i="2"/>
  <c r="L67" i="3" s="1"/>
  <c r="L58" i="2"/>
  <c r="L68" i="3" s="1"/>
  <c r="L59" i="2"/>
  <c r="L69" i="3" s="1"/>
  <c r="L60" i="2"/>
  <c r="L70" i="3" s="1"/>
  <c r="L61" i="2"/>
  <c r="L71" i="3" s="1"/>
  <c r="L62" i="2"/>
  <c r="L72" i="3" s="1"/>
  <c r="L63" i="2"/>
  <c r="L73" i="3" s="1"/>
  <c r="K25" i="2"/>
  <c r="K35" i="3" s="1"/>
  <c r="K26" i="2"/>
  <c r="K36" i="3" s="1"/>
  <c r="K27" i="2"/>
  <c r="K37" i="3" s="1"/>
  <c r="K28" i="2"/>
  <c r="K38" i="3" s="1"/>
  <c r="K8" i="3" s="1"/>
  <c r="K29" i="2"/>
  <c r="K30" i="2"/>
  <c r="K40" i="3" s="1"/>
  <c r="K31" i="2"/>
  <c r="K32" i="2"/>
  <c r="K42" i="3" s="1"/>
  <c r="K33" i="2"/>
  <c r="K43" i="3" s="1"/>
  <c r="K34" i="2"/>
  <c r="K44" i="3" s="1"/>
  <c r="K35" i="2"/>
  <c r="K45" i="3" s="1"/>
  <c r="K36" i="2"/>
  <c r="K46" i="3" s="1"/>
  <c r="K37" i="2"/>
  <c r="K47" i="3" s="1"/>
  <c r="K38" i="2"/>
  <c r="K48" i="3" s="1"/>
  <c r="K39" i="2"/>
  <c r="K40" i="2"/>
  <c r="K50" i="3" s="1"/>
  <c r="K41" i="2"/>
  <c r="K51" i="3" s="1"/>
  <c r="K42" i="2"/>
  <c r="K52" i="3" s="1"/>
  <c r="K43" i="2"/>
  <c r="K53" i="3" s="1"/>
  <c r="K44" i="2"/>
  <c r="K54" i="3" s="1"/>
  <c r="K45" i="2"/>
  <c r="K55" i="3" s="1"/>
  <c r="K46" i="2"/>
  <c r="K56" i="3" s="1"/>
  <c r="K47" i="2"/>
  <c r="K48" i="2"/>
  <c r="K58" i="3" s="1"/>
  <c r="K49" i="2"/>
  <c r="K59" i="3" s="1"/>
  <c r="K50" i="2"/>
  <c r="K60" i="3" s="1"/>
  <c r="K51" i="2"/>
  <c r="K61" i="3" s="1"/>
  <c r="K52" i="2"/>
  <c r="K62" i="3" s="1"/>
  <c r="K53" i="2"/>
  <c r="K63" i="3" s="1"/>
  <c r="K54" i="2"/>
  <c r="K64" i="3" s="1"/>
  <c r="K55" i="2"/>
  <c r="K65" i="3" s="1"/>
  <c r="K56" i="2"/>
  <c r="K66" i="3" s="1"/>
  <c r="K57" i="2"/>
  <c r="K67" i="3" s="1"/>
  <c r="K58" i="2"/>
  <c r="K68" i="3" s="1"/>
  <c r="K59" i="2"/>
  <c r="K69" i="3" s="1"/>
  <c r="K60" i="2"/>
  <c r="K70" i="3" s="1"/>
  <c r="K61" i="2"/>
  <c r="K71" i="3" s="1"/>
  <c r="K62" i="2"/>
  <c r="K72" i="3" s="1"/>
  <c r="K63" i="2"/>
  <c r="K73" i="3" s="1"/>
  <c r="L24" i="2"/>
  <c r="K24" i="2"/>
  <c r="K34" i="3" s="1"/>
  <c r="D3" i="2"/>
  <c r="I3" i="2" s="1"/>
  <c r="I13" i="3" s="1"/>
  <c r="D4" i="2"/>
  <c r="O4" i="2" s="1"/>
  <c r="O14" i="3" s="1"/>
  <c r="D5" i="2"/>
  <c r="D6" i="2"/>
  <c r="D7" i="2"/>
  <c r="D8" i="2"/>
  <c r="D18" i="3" s="1"/>
  <c r="D9" i="2"/>
  <c r="D10" i="2"/>
  <c r="D11" i="2"/>
  <c r="D12" i="2"/>
  <c r="D13" i="2"/>
  <c r="D14" i="2"/>
  <c r="D15" i="2"/>
  <c r="D16" i="2"/>
  <c r="O16" i="2" s="1"/>
  <c r="O26" i="3" s="1"/>
  <c r="D17" i="2"/>
  <c r="D18" i="2"/>
  <c r="D19" i="2"/>
  <c r="D24" i="2"/>
  <c r="D25" i="2"/>
  <c r="D26" i="2"/>
  <c r="D27" i="2"/>
  <c r="D28" i="2"/>
  <c r="D38" i="3" s="1"/>
  <c r="D29" i="2"/>
  <c r="D30" i="2"/>
  <c r="D31" i="2"/>
  <c r="D32" i="2"/>
  <c r="D33" i="2"/>
  <c r="D34" i="2"/>
  <c r="D35" i="2"/>
  <c r="D36" i="2"/>
  <c r="D37" i="2"/>
  <c r="D38" i="2"/>
  <c r="D48" i="3" s="1"/>
  <c r="D39" i="2"/>
  <c r="O39" i="2" s="1"/>
  <c r="O49" i="3" s="1"/>
  <c r="D40" i="2"/>
  <c r="D41" i="2"/>
  <c r="D42" i="2"/>
  <c r="D43" i="2"/>
  <c r="D44" i="2"/>
  <c r="D54" i="3" s="1"/>
  <c r="D45" i="2"/>
  <c r="D46" i="2"/>
  <c r="D47" i="2"/>
  <c r="D48" i="2"/>
  <c r="D49" i="2"/>
  <c r="D59" i="3" s="1"/>
  <c r="D50" i="2"/>
  <c r="D51" i="2"/>
  <c r="D52" i="2"/>
  <c r="D53" i="2"/>
  <c r="D63" i="3" s="1"/>
  <c r="D54" i="2"/>
  <c r="O54" i="2" s="1"/>
  <c r="O64" i="3" s="1"/>
  <c r="D55" i="2"/>
  <c r="D56" i="2"/>
  <c r="D66" i="3" s="1"/>
  <c r="D57" i="2"/>
  <c r="D67" i="3" s="1"/>
  <c r="D58" i="2"/>
  <c r="D59" i="2"/>
  <c r="O59" i="2" s="1"/>
  <c r="O69" i="3" s="1"/>
  <c r="D60" i="2"/>
  <c r="D70" i="3" s="1"/>
  <c r="D61" i="2"/>
  <c r="D71" i="3" s="1"/>
  <c r="D62" i="2"/>
  <c r="D63" i="2"/>
  <c r="O63" i="2" s="1"/>
  <c r="O73" i="3" s="1"/>
  <c r="I4" i="2"/>
  <c r="I14" i="3" s="1"/>
  <c r="I5" i="2"/>
  <c r="I6" i="2"/>
  <c r="I16" i="3" s="1"/>
  <c r="I7" i="2"/>
  <c r="I17" i="3" s="1"/>
  <c r="I8" i="2"/>
  <c r="I18" i="3" s="1"/>
  <c r="I9" i="2"/>
  <c r="I19" i="3" s="1"/>
  <c r="I10" i="2"/>
  <c r="I20" i="3" s="1"/>
  <c r="I11" i="2"/>
  <c r="I21" i="3" s="1"/>
  <c r="I12" i="2"/>
  <c r="I22" i="3" s="1"/>
  <c r="I13" i="2"/>
  <c r="I14" i="2"/>
  <c r="I24" i="3" s="1"/>
  <c r="I15" i="2"/>
  <c r="I25" i="3" s="1"/>
  <c r="I16" i="2"/>
  <c r="I26" i="3" s="1"/>
  <c r="I17" i="2"/>
  <c r="I27" i="3" s="1"/>
  <c r="I18" i="2"/>
  <c r="I28" i="3" s="1"/>
  <c r="I19" i="2"/>
  <c r="I29" i="3" s="1"/>
  <c r="I20" i="2"/>
  <c r="I30" i="3" s="1"/>
  <c r="I21" i="2"/>
  <c r="I22" i="2"/>
  <c r="I32" i="3" s="1"/>
  <c r="I23" i="2"/>
  <c r="I33" i="3" s="1"/>
  <c r="I24" i="2"/>
  <c r="I34" i="3" s="1"/>
  <c r="I25" i="2"/>
  <c r="I35" i="3" s="1"/>
  <c r="I26" i="2"/>
  <c r="I36" i="3" s="1"/>
  <c r="I27" i="2"/>
  <c r="I37" i="3" s="1"/>
  <c r="I28" i="2"/>
  <c r="I38" i="3" s="1"/>
  <c r="I29" i="2"/>
  <c r="I30" i="2"/>
  <c r="I40" i="3" s="1"/>
  <c r="I31" i="2"/>
  <c r="I41" i="3" s="1"/>
  <c r="I32" i="2"/>
  <c r="I42" i="3" s="1"/>
  <c r="I33" i="2"/>
  <c r="I43" i="3" s="1"/>
  <c r="I34" i="2"/>
  <c r="I44" i="3" s="1"/>
  <c r="I35" i="2"/>
  <c r="I45" i="3" s="1"/>
  <c r="I36" i="2"/>
  <c r="I46" i="3" s="1"/>
  <c r="I37" i="2"/>
  <c r="I38" i="2"/>
  <c r="I48" i="3" s="1"/>
  <c r="I39" i="2"/>
  <c r="I49" i="3" s="1"/>
  <c r="I40" i="2"/>
  <c r="I50" i="3" s="1"/>
  <c r="I41" i="2"/>
  <c r="I51" i="3" s="1"/>
  <c r="I42" i="2"/>
  <c r="I52" i="3" s="1"/>
  <c r="I43" i="2"/>
  <c r="I53" i="3" s="1"/>
  <c r="I44" i="2"/>
  <c r="I54" i="3" s="1"/>
  <c r="I45" i="2"/>
  <c r="I46" i="2"/>
  <c r="I56" i="3" s="1"/>
  <c r="I47" i="2"/>
  <c r="I57" i="3" s="1"/>
  <c r="I48" i="2"/>
  <c r="I58" i="3" s="1"/>
  <c r="I49" i="2"/>
  <c r="I59" i="3" s="1"/>
  <c r="I50" i="2"/>
  <c r="I60" i="3" s="1"/>
  <c r="I51" i="2"/>
  <c r="I61" i="3" s="1"/>
  <c r="I52" i="2"/>
  <c r="I62" i="3" s="1"/>
  <c r="I53" i="2"/>
  <c r="I63" i="3" s="1"/>
  <c r="I54" i="2"/>
  <c r="I64" i="3" s="1"/>
  <c r="I55" i="2"/>
  <c r="I65" i="3" s="1"/>
  <c r="I56" i="2"/>
  <c r="I66" i="3" s="1"/>
  <c r="I57" i="2"/>
  <c r="I67" i="3" s="1"/>
  <c r="I58" i="2"/>
  <c r="I68" i="3" s="1"/>
  <c r="I59" i="2"/>
  <c r="I69" i="3" s="1"/>
  <c r="I60" i="2"/>
  <c r="I70" i="3" s="1"/>
  <c r="I61" i="2"/>
  <c r="I71" i="3" s="1"/>
  <c r="I62" i="2"/>
  <c r="I72" i="3" s="1"/>
  <c r="I63" i="2"/>
  <c r="I73" i="3" s="1"/>
  <c r="O28" i="2" l="1"/>
  <c r="O38" i="3" s="1"/>
  <c r="F8" i="3"/>
  <c r="I8" i="3"/>
  <c r="H8" i="3"/>
  <c r="E8" i="3"/>
  <c r="G8" i="3"/>
  <c r="C8" i="3"/>
  <c r="L8" i="3"/>
  <c r="D61" i="3"/>
  <c r="O51" i="2"/>
  <c r="O61" i="3" s="1"/>
  <c r="N43" i="2"/>
  <c r="N53" i="3" s="1"/>
  <c r="N35" i="2"/>
  <c r="N45" i="3" s="1"/>
  <c r="O35" i="2"/>
  <c r="O45" i="3" s="1"/>
  <c r="D45" i="3"/>
  <c r="N27" i="2"/>
  <c r="N37" i="3" s="1"/>
  <c r="D29" i="3"/>
  <c r="N11" i="2"/>
  <c r="N21" i="3" s="1"/>
  <c r="D21" i="3"/>
  <c r="O11" i="2"/>
  <c r="O21" i="3" s="1"/>
  <c r="N28" i="2"/>
  <c r="N38" i="3" s="1"/>
  <c r="O62" i="2"/>
  <c r="O72" i="3" s="1"/>
  <c r="D72" i="3"/>
  <c r="O58" i="2"/>
  <c r="O68" i="3" s="1"/>
  <c r="D68" i="3"/>
  <c r="D60" i="3"/>
  <c r="O50" i="2"/>
  <c r="O60" i="3" s="1"/>
  <c r="O42" i="2"/>
  <c r="O52" i="3" s="1"/>
  <c r="D52" i="3"/>
  <c r="D44" i="3"/>
  <c r="N34" i="2"/>
  <c r="N44" i="3" s="1"/>
  <c r="O10" i="2"/>
  <c r="O20" i="3" s="1"/>
  <c r="D20" i="3"/>
  <c r="O3" i="2"/>
  <c r="O13" i="3" s="1"/>
  <c r="O38" i="2"/>
  <c r="O27" i="2"/>
  <c r="O37" i="3" s="1"/>
  <c r="N48" i="2"/>
  <c r="N58" i="3" s="1"/>
  <c r="N16" i="2"/>
  <c r="N26" i="3" s="1"/>
  <c r="D69" i="3"/>
  <c r="D53" i="3"/>
  <c r="D37" i="3"/>
  <c r="D17" i="3"/>
  <c r="O34" i="2"/>
  <c r="O44" i="3" s="1"/>
  <c r="N23" i="2"/>
  <c r="N33" i="3" s="1"/>
  <c r="O33" i="3"/>
  <c r="O19" i="2"/>
  <c r="O29" i="3" s="1"/>
  <c r="N44" i="2"/>
  <c r="N54" i="3" s="1"/>
  <c r="N22" i="2"/>
  <c r="N32" i="3" s="1"/>
  <c r="N12" i="2"/>
  <c r="N22" i="3" s="1"/>
  <c r="D64" i="3"/>
  <c r="D28" i="3"/>
  <c r="D65" i="3"/>
  <c r="O55" i="2"/>
  <c r="O65" i="3" s="1"/>
  <c r="D57" i="3"/>
  <c r="O47" i="2"/>
  <c r="O57" i="3" s="1"/>
  <c r="N39" i="2"/>
  <c r="N49" i="3" s="1"/>
  <c r="D49" i="3"/>
  <c r="O31" i="2"/>
  <c r="O41" i="3" s="1"/>
  <c r="D41" i="3"/>
  <c r="N15" i="2"/>
  <c r="N25" i="3" s="1"/>
  <c r="O15" i="2"/>
  <c r="O25" i="3" s="1"/>
  <c r="D25" i="3"/>
  <c r="N3" i="2"/>
  <c r="N13" i="3" s="1"/>
  <c r="D73" i="3"/>
  <c r="O46" i="2"/>
  <c r="O56" i="3" s="1"/>
  <c r="D56" i="3"/>
  <c r="N46" i="2"/>
  <c r="N56" i="3" s="1"/>
  <c r="O30" i="2"/>
  <c r="O40" i="3" s="1"/>
  <c r="D40" i="3"/>
  <c r="N30" i="2"/>
  <c r="N40" i="3" s="1"/>
  <c r="D36" i="3"/>
  <c r="O26" i="2"/>
  <c r="O36" i="3" s="1"/>
  <c r="D24" i="3"/>
  <c r="N14" i="2"/>
  <c r="N24" i="3" s="1"/>
  <c r="O6" i="2"/>
  <c r="D16" i="3"/>
  <c r="N24" i="2"/>
  <c r="N34" i="3" s="1"/>
  <c r="O43" i="2"/>
  <c r="O53" i="3" s="1"/>
  <c r="O18" i="2"/>
  <c r="O28" i="3" s="1"/>
  <c r="O7" i="2"/>
  <c r="O17" i="3" s="1"/>
  <c r="N42" i="2"/>
  <c r="N52" i="3" s="1"/>
  <c r="N32" i="2"/>
  <c r="N42" i="3" s="1"/>
  <c r="D13" i="3"/>
  <c r="D8" i="3" s="1"/>
  <c r="D55" i="3"/>
  <c r="O45" i="2"/>
  <c r="O55" i="3" s="1"/>
  <c r="D51" i="3"/>
  <c r="O41" i="2"/>
  <c r="O51" i="3" s="1"/>
  <c r="D47" i="3"/>
  <c r="O37" i="2"/>
  <c r="D43" i="3"/>
  <c r="O33" i="2"/>
  <c r="D39" i="3"/>
  <c r="O29" i="2"/>
  <c r="O39" i="3" s="1"/>
  <c r="D35" i="3"/>
  <c r="O25" i="2"/>
  <c r="O35" i="3" s="1"/>
  <c r="D27" i="3"/>
  <c r="O17" i="2"/>
  <c r="D23" i="3"/>
  <c r="O13" i="2"/>
  <c r="O23" i="3" s="1"/>
  <c r="D19" i="3"/>
  <c r="O9" i="2"/>
  <c r="O19" i="3" s="1"/>
  <c r="D15" i="3"/>
  <c r="O5" i="2"/>
  <c r="O36" i="2"/>
  <c r="O46" i="3" s="1"/>
  <c r="N20" i="2"/>
  <c r="N30" i="3" s="1"/>
  <c r="N9" i="2"/>
  <c r="N19" i="3" s="1"/>
  <c r="N4" i="2"/>
  <c r="N14" i="3" s="1"/>
  <c r="D50" i="3"/>
  <c r="D34" i="3"/>
  <c r="D14" i="3"/>
  <c r="O40" i="2"/>
  <c r="O50" i="3" s="1"/>
  <c r="O24" i="2"/>
  <c r="O34" i="3" s="1"/>
  <c r="N45" i="2"/>
  <c r="N55" i="3" s="1"/>
  <c r="N29" i="2"/>
  <c r="N39" i="3" s="1"/>
  <c r="N8" i="2"/>
  <c r="N18" i="3" s="1"/>
  <c r="O16" i="3" l="1"/>
  <c r="N6" i="2"/>
  <c r="N16" i="3" s="1"/>
  <c r="O15" i="3"/>
  <c r="N5" i="2"/>
  <c r="N15" i="3" s="1"/>
  <c r="O43" i="3"/>
  <c r="N33" i="2"/>
  <c r="N43" i="3" s="1"/>
  <c r="N36" i="2"/>
  <c r="N46" i="3" s="1"/>
  <c r="N25" i="2"/>
  <c r="N35" i="3" s="1"/>
  <c r="N10" i="2"/>
  <c r="N20" i="3" s="1"/>
  <c r="N40" i="2"/>
  <c r="N50" i="3" s="1"/>
  <c r="N31" i="2"/>
  <c r="N41" i="3" s="1"/>
  <c r="O48" i="3"/>
  <c r="O8" i="3" s="1"/>
  <c r="N38" i="2"/>
  <c r="N48" i="3" s="1"/>
  <c r="N8" i="3" s="1"/>
  <c r="N18" i="2"/>
  <c r="N28" i="3" s="1"/>
  <c r="N7" i="2"/>
  <c r="N17" i="3" s="1"/>
  <c r="N13" i="2"/>
  <c r="N23" i="3" s="1"/>
  <c r="N41" i="2"/>
  <c r="N51" i="3" s="1"/>
  <c r="O27" i="3"/>
  <c r="N17" i="2"/>
  <c r="N27" i="3" s="1"/>
  <c r="O47" i="3"/>
  <c r="N37" i="2"/>
  <c r="N47" i="3" s="1"/>
  <c r="N47" i="2"/>
  <c r="N57" i="3" s="1"/>
  <c r="N19" i="2"/>
  <c r="N29" i="3" s="1"/>
  <c r="N26" i="2"/>
  <c r="N36" i="3" s="1"/>
</calcChain>
</file>

<file path=xl/sharedStrings.xml><?xml version="1.0" encoding="utf-8"?>
<sst xmlns="http://schemas.openxmlformats.org/spreadsheetml/2006/main" count="60" uniqueCount="47">
  <si>
    <t>Alter</t>
  </si>
  <si>
    <t>Zinsen</t>
  </si>
  <si>
    <t>Kryptos</t>
  </si>
  <si>
    <t>Immo/Reits</t>
  </si>
  <si>
    <t>Spielereien</t>
  </si>
  <si>
    <t>Gold</t>
  </si>
  <si>
    <t>Zinshoch</t>
  </si>
  <si>
    <t>Wertpapiere</t>
  </si>
  <si>
    <t>Aktien</t>
  </si>
  <si>
    <t>ETF</t>
  </si>
  <si>
    <t>Gesamt</t>
  </si>
  <si>
    <t>Sparplan</t>
  </si>
  <si>
    <t xml:space="preserve">Monate: </t>
  </si>
  <si>
    <t xml:space="preserve">Alter: </t>
  </si>
  <si>
    <t xml:space="preserve">Anlagebetrag: </t>
  </si>
  <si>
    <t xml:space="preserve">Anleitung und Erklärung findest du auf dem Kanal:  </t>
  </si>
  <si>
    <t>https://www.youtube.com/@SelbstSchuldCOM</t>
  </si>
  <si>
    <t>Blog und Impressum</t>
  </si>
  <si>
    <t>https://selbst-schuld.com/</t>
  </si>
  <si>
    <t>Inflation</t>
  </si>
  <si>
    <t>Rentenanpassung</t>
  </si>
  <si>
    <t>Hinweis</t>
  </si>
  <si>
    <t>Unterstütze den Kanal / weiter Links</t>
  </si>
  <si>
    <t>Alle meine Inhalte (Blog, YouTube, Tools und Co) sind kostenfrei und sollen dir helfen deine Finanzen unter Kontrolle zu bekommen, ein Vermögen zu erlangen und später genug Geld im Ruhestand zu haben. Du kannst meine Arbeit einfach unterstützen, indem du folgende (Affiliate)Links nutzt.</t>
  </si>
  <si>
    <t>1. Gib mir gern einen Kaffee aus:</t>
  </si>
  <si>
    <t>https://bit.ly/kaffeeausgeben</t>
  </si>
  <si>
    <t>2. Abonniere meinen YT-Kanal:</t>
  </si>
  <si>
    <t>https://www.youtube.com/c/SelbstSchuldCOM</t>
  </si>
  <si>
    <t>3. Schaue dir mein Coaching an:</t>
  </si>
  <si>
    <t xml:space="preserve">https://empathisches-finanzcoaching.de/ </t>
  </si>
  <si>
    <t>4. Das ZEITMANAGEMENT - BUCH:</t>
  </si>
  <si>
    <t>https://www.copecart.com/products/7d0b6742/checkout</t>
  </si>
  <si>
    <t>5. Abonniere den Rundbrief:</t>
  </si>
  <si>
    <t>http://eepurl.com/bg0BIf</t>
  </si>
  <si>
    <t>Ich danke dir für dein Interesse und wünsche dir einen tollen Tag!</t>
  </si>
  <si>
    <t>Dein Chrischan</t>
  </si>
  <si>
    <t>Drei Video - Tipps zum Thema (Klicke aufs Bild)</t>
  </si>
  <si>
    <t>Die Geld - Matrix</t>
  </si>
  <si>
    <t>Die Geld - Matrix Version 1</t>
  </si>
  <si>
    <t>Die Geld - Matrix - Der Rechner</t>
  </si>
  <si>
    <t>Im Rechner sind nur die grünen / blauen Felder auszufüllen. Alle anderen Werte berechnen sich automatisch.</t>
  </si>
  <si>
    <t>Disclaimer: Solltest du aufgrund der Berechnungen dieses Kaufkraft-Rechners agieren und Entscheidungen für deine finanzielle Zukunft treffen, dann geschieht das auf deine Verantwortung. Für alle Angaben und Berechnungen gebe ich keine Gewähr und garantiere keine Vollständigkeit. Verbesserungsvorschläge nehme ich gern an und update den Kaufkraft-Rechner.</t>
  </si>
  <si>
    <t>Die Geld - Matrix in der ersten Version. Eine Hilfe oder Inspiration, wie ein größerer Geldbetrag diversifiziert angelegt werden kann.</t>
  </si>
  <si>
    <t>Die Geld - Matrix - Der Rechner. Einfach den Geldbetrag und das Alter eingeben und schon bekommst du eine Inspiration, wie du dein Geld anlegen und investieren kannst.</t>
  </si>
  <si>
    <t>Finanzcoaching</t>
  </si>
  <si>
    <t>Wähle deine Kategorie / deinen Rechner!</t>
  </si>
  <si>
    <t>Wünscht du eine Idividuelle Analyse und ein empathisches Finanzcoaching, um deine Geld und Rentenzukunft unter Kontrolle zu bekommen?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</si>
</sst>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_-;\-* #,##0.00_-;_-* &quot;-&quot;??_-;_-@_-"/>
    <numFmt numFmtId="164" formatCode="0.0%"/>
    <numFmt numFmtId="165" formatCode="#,##0.00\ [$€-407];\-#,##0.00\ [$€-407]"/>
  </numFmts>
  <fonts count="18" x14ac:knownFonts="1">
    <font>
      <sz val="11"/>
      <color theme="1"/>
      <name val="Calibri"/>
      <family val="2"/>
      <scheme val="minor"/>
    </font>
    <font>
      <sz val="11"/>
      <color theme="1"/>
      <name val="Calibri"/>
      <family val="2"/>
      <scheme val="minor"/>
    </font>
    <font>
      <sz val="11"/>
      <color theme="1"/>
      <name val="Calibri Light"/>
      <family val="2"/>
      <scheme val="major"/>
    </font>
    <font>
      <b/>
      <sz val="11"/>
      <color theme="1"/>
      <name val="Calibri Light"/>
      <family val="2"/>
      <scheme val="major"/>
    </font>
    <font>
      <u/>
      <sz val="11"/>
      <color theme="10"/>
      <name val="Calibri"/>
      <family val="2"/>
      <scheme val="minor"/>
    </font>
    <font>
      <b/>
      <sz val="18"/>
      <color theme="1"/>
      <name val="Calibri Light"/>
      <family val="2"/>
      <scheme val="major"/>
    </font>
    <font>
      <sz val="8"/>
      <color theme="1"/>
      <name val="Calibri Light"/>
      <family val="2"/>
      <scheme val="major"/>
    </font>
    <font>
      <u/>
      <sz val="8"/>
      <color theme="10"/>
      <name val="Calibri"/>
      <family val="2"/>
      <scheme val="minor"/>
    </font>
    <font>
      <sz val="12"/>
      <color theme="1"/>
      <name val="Calibri Light"/>
      <family val="2"/>
      <scheme val="major"/>
    </font>
    <font>
      <i/>
      <sz val="11"/>
      <color theme="2" tint="-0.499984740745262"/>
      <name val="Calibri Light"/>
      <family val="2"/>
      <scheme val="major"/>
    </font>
    <font>
      <u/>
      <sz val="14"/>
      <color theme="1"/>
      <name val="Calibri Light"/>
      <family val="2"/>
      <scheme val="major"/>
    </font>
    <font>
      <sz val="15"/>
      <color theme="1"/>
      <name val="Calibri"/>
      <family val="2"/>
      <scheme val="minor"/>
    </font>
    <font>
      <b/>
      <sz val="12"/>
      <color theme="1"/>
      <name val="Calibri Light"/>
      <family val="2"/>
      <scheme val="major"/>
    </font>
    <font>
      <sz val="18"/>
      <color theme="1"/>
      <name val="Calibri Light"/>
      <family val="2"/>
      <scheme val="major"/>
    </font>
    <font>
      <i/>
      <u/>
      <sz val="11"/>
      <color theme="10"/>
      <name val="Calibri Light"/>
      <family val="2"/>
      <scheme val="major"/>
    </font>
    <font>
      <b/>
      <u/>
      <sz val="18"/>
      <color theme="1"/>
      <name val="Calibri Light"/>
      <family val="2"/>
      <scheme val="major"/>
    </font>
    <font>
      <i/>
      <sz val="11"/>
      <color rgb="FFC00000"/>
      <name val="Calibri Light"/>
      <family val="2"/>
      <scheme val="major"/>
    </font>
    <font>
      <b/>
      <i/>
      <sz val="11"/>
      <color rgb="FFC00000"/>
      <name val="Calibri Light"/>
      <family val="2"/>
      <scheme val="major"/>
    </font>
  </fonts>
  <fills count="5">
    <fill>
      <patternFill patternType="none"/>
    </fill>
    <fill>
      <patternFill patternType="gray125"/>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s>
  <borders count="17">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style="medium">
        <color theme="0" tint="-0.499984740745262"/>
      </bottom>
      <diagonal/>
    </border>
    <border>
      <left style="thin">
        <color indexed="64"/>
      </left>
      <right style="thin">
        <color indexed="64"/>
      </right>
      <top style="thin">
        <color indexed="64"/>
      </top>
      <bottom style="thin">
        <color indexed="64"/>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63">
    <xf numFmtId="0" fontId="0" fillId="0" borderId="0" xfId="0"/>
    <xf numFmtId="0" fontId="2" fillId="0" borderId="0" xfId="0" applyFont="1" applyAlignment="1">
      <alignment horizontal="center"/>
    </xf>
    <xf numFmtId="0" fontId="2" fillId="0" borderId="0" xfId="0" applyFont="1"/>
    <xf numFmtId="0" fontId="2" fillId="0" borderId="2" xfId="0" applyFont="1" applyBorder="1"/>
    <xf numFmtId="0" fontId="2" fillId="0" borderId="1" xfId="0" applyFont="1" applyBorder="1" applyAlignment="1">
      <alignment horizontal="center"/>
    </xf>
    <xf numFmtId="9" fontId="2" fillId="0" borderId="1" xfId="0" applyNumberFormat="1" applyFont="1" applyBorder="1" applyAlignment="1">
      <alignment horizontal="center"/>
    </xf>
    <xf numFmtId="9" fontId="2" fillId="0" borderId="1" xfId="3" applyFont="1" applyBorder="1" applyAlignment="1">
      <alignment horizontal="center"/>
    </xf>
    <xf numFmtId="164" fontId="2" fillId="0" borderId="1" xfId="3" applyNumberFormat="1" applyFont="1" applyBorder="1" applyAlignment="1">
      <alignment horizontal="center"/>
    </xf>
    <xf numFmtId="0" fontId="3" fillId="0" borderId="1" xfId="0" applyFont="1" applyBorder="1" applyAlignment="1">
      <alignment horizontal="center"/>
    </xf>
    <xf numFmtId="44" fontId="2" fillId="0" borderId="0" xfId="2" applyFont="1" applyAlignment="1">
      <alignment horizontal="center"/>
    </xf>
    <xf numFmtId="44" fontId="3" fillId="0" borderId="0" xfId="2" applyFont="1" applyAlignment="1">
      <alignment horizontal="center"/>
    </xf>
    <xf numFmtId="44" fontId="3" fillId="2" borderId="0" xfId="2" applyFont="1" applyFill="1" applyAlignment="1">
      <alignment horizontal="center"/>
    </xf>
    <xf numFmtId="44" fontId="3" fillId="0" borderId="1" xfId="2" applyFont="1" applyBorder="1" applyAlignment="1">
      <alignment horizontal="center"/>
    </xf>
    <xf numFmtId="44" fontId="2" fillId="0" borderId="1" xfId="2" applyFont="1" applyBorder="1" applyAlignment="1">
      <alignment horizontal="center"/>
    </xf>
    <xf numFmtId="44" fontId="2" fillId="2" borderId="1" xfId="2" applyFont="1" applyFill="1" applyBorder="1" applyAlignment="1">
      <alignment horizontal="center"/>
    </xf>
    <xf numFmtId="0" fontId="2" fillId="0" borderId="0" xfId="1" applyNumberFormat="1" applyFont="1" applyAlignment="1">
      <alignment horizontal="center" vertical="center"/>
    </xf>
    <xf numFmtId="0" fontId="3" fillId="0" borderId="0" xfId="0" applyFont="1" applyAlignment="1">
      <alignment horizontal="right"/>
    </xf>
    <xf numFmtId="0" fontId="0" fillId="0" borderId="3" xfId="0" applyBorder="1"/>
    <xf numFmtId="0" fontId="0" fillId="0" borderId="4" xfId="0" applyBorder="1"/>
    <xf numFmtId="0" fontId="0" fillId="0" borderId="5" xfId="0" applyBorder="1"/>
    <xf numFmtId="0" fontId="0" fillId="0" borderId="6" xfId="0" applyBorder="1"/>
    <xf numFmtId="0" fontId="5" fillId="0" borderId="0" xfId="0" applyFont="1"/>
    <xf numFmtId="0" fontId="0" fillId="0" borderId="7" xfId="0" applyBorder="1"/>
    <xf numFmtId="0" fontId="6" fillId="0" borderId="0" xfId="0" applyFont="1" applyAlignment="1">
      <alignment horizontal="left"/>
    </xf>
    <xf numFmtId="0" fontId="7" fillId="0" borderId="0" xfId="4" applyFont="1" applyBorder="1" applyAlignment="1"/>
    <xf numFmtId="0" fontId="6" fillId="0" borderId="0" xfId="0" applyFont="1" applyAlignment="1">
      <alignment horizontal="left"/>
    </xf>
    <xf numFmtId="0" fontId="8" fillId="0" borderId="0" xfId="0" applyFont="1"/>
    <xf numFmtId="0" fontId="9" fillId="0" borderId="0" xfId="0" applyFont="1"/>
    <xf numFmtId="0" fontId="10" fillId="3" borderId="8" xfId="4" applyFont="1" applyFill="1" applyBorder="1" applyAlignment="1">
      <alignment horizontal="center" vertical="center"/>
    </xf>
    <xf numFmtId="0" fontId="2" fillId="0" borderId="0" xfId="0" applyFont="1" applyAlignment="1">
      <alignment horizontal="left" vertical="center" wrapText="1"/>
    </xf>
    <xf numFmtId="0" fontId="10" fillId="3" borderId="9" xfId="4" applyFont="1" applyFill="1" applyBorder="1" applyAlignment="1">
      <alignment horizontal="center" vertical="center"/>
    </xf>
    <xf numFmtId="10" fontId="2" fillId="0" borderId="0" xfId="0" applyNumberFormat="1" applyFont="1" applyAlignment="1">
      <alignment horizontal="center"/>
    </xf>
    <xf numFmtId="0" fontId="10" fillId="4" borderId="8" xfId="4" applyFont="1" applyFill="1" applyBorder="1" applyAlignment="1">
      <alignment horizontal="center" vertical="center"/>
    </xf>
    <xf numFmtId="0" fontId="0" fillId="0" borderId="10" xfId="0" applyBorder="1"/>
    <xf numFmtId="10" fontId="0" fillId="0" borderId="10" xfId="0" applyNumberFormat="1" applyBorder="1"/>
    <xf numFmtId="10" fontId="0" fillId="0" borderId="0" xfId="0" applyNumberFormat="1"/>
    <xf numFmtId="0" fontId="10" fillId="4" borderId="9" xfId="4" applyFont="1" applyFill="1" applyBorder="1" applyAlignment="1">
      <alignment horizontal="center" vertical="center"/>
    </xf>
    <xf numFmtId="0" fontId="3" fillId="0" borderId="0" xfId="0" applyFont="1" applyAlignment="1">
      <alignment horizontal="center" wrapText="1"/>
    </xf>
    <xf numFmtId="0" fontId="10" fillId="2" borderId="8" xfId="4" applyFont="1" applyFill="1" applyBorder="1" applyAlignment="1">
      <alignment horizontal="center" vertical="center"/>
    </xf>
    <xf numFmtId="0" fontId="0" fillId="0" borderId="10" xfId="0" applyBorder="1" applyAlignment="1">
      <alignment horizontal="center"/>
    </xf>
    <xf numFmtId="0" fontId="0" fillId="0" borderId="0" xfId="0" applyAlignment="1">
      <alignment horizontal="center"/>
    </xf>
    <xf numFmtId="0" fontId="10" fillId="2" borderId="9" xfId="4" applyFont="1" applyFill="1" applyBorder="1" applyAlignment="1">
      <alignment horizontal="center" vertical="center"/>
    </xf>
    <xf numFmtId="43" fontId="0" fillId="0" borderId="10" xfId="1" applyFont="1" applyBorder="1" applyAlignment="1">
      <alignment horizontal="center"/>
    </xf>
    <xf numFmtId="43" fontId="0" fillId="0" borderId="0" xfId="1" applyFont="1" applyAlignment="1">
      <alignment horizontal="center"/>
    </xf>
    <xf numFmtId="0" fontId="11" fillId="0" borderId="8" xfId="4" applyFont="1" applyFill="1" applyBorder="1" applyAlignment="1">
      <alignment horizontal="center" vertical="center"/>
    </xf>
    <xf numFmtId="0" fontId="11" fillId="0" borderId="9" xfId="4" applyFont="1" applyFill="1" applyBorder="1" applyAlignment="1">
      <alignment horizontal="center" vertical="center"/>
    </xf>
    <xf numFmtId="165" fontId="12" fillId="0" borderId="0" xfId="0" applyNumberFormat="1" applyFont="1" applyAlignment="1">
      <alignment horizontal="center"/>
    </xf>
    <xf numFmtId="0" fontId="0" fillId="0" borderId="11" xfId="0" applyBorder="1"/>
    <xf numFmtId="0" fontId="0" fillId="0" borderId="12" xfId="0" applyBorder="1"/>
    <xf numFmtId="0" fontId="0" fillId="0" borderId="13" xfId="0" applyBorder="1"/>
    <xf numFmtId="10" fontId="0" fillId="0" borderId="0" xfId="3" applyNumberFormat="1" applyFont="1" applyAlignment="1">
      <alignment horizontal="center"/>
    </xf>
    <xf numFmtId="0" fontId="13" fillId="0" borderId="4" xfId="0" applyFont="1" applyBorder="1" applyAlignment="1">
      <alignment horizontal="left"/>
    </xf>
    <xf numFmtId="0" fontId="2" fillId="0" borderId="4" xfId="0" applyFont="1" applyBorder="1"/>
    <xf numFmtId="0" fontId="2" fillId="0" borderId="0" xfId="0" applyFont="1" applyAlignment="1">
      <alignment horizontal="left" wrapText="1"/>
    </xf>
    <xf numFmtId="0" fontId="14" fillId="0" borderId="0" xfId="4" applyFont="1" applyBorder="1"/>
    <xf numFmtId="0" fontId="2" fillId="0" borderId="12" xfId="0" applyFont="1" applyBorder="1"/>
    <xf numFmtId="0" fontId="15" fillId="0" borderId="0" xfId="0" applyFont="1"/>
    <xf numFmtId="0" fontId="2" fillId="2" borderId="0" xfId="1" applyNumberFormat="1" applyFont="1" applyFill="1" applyAlignment="1">
      <alignment horizontal="center" vertical="center"/>
    </xf>
    <xf numFmtId="0" fontId="0" fillId="0" borderId="14" xfId="0" applyBorder="1"/>
    <xf numFmtId="0" fontId="0" fillId="0" borderId="16" xfId="0" applyBorder="1"/>
    <xf numFmtId="0" fontId="0" fillId="0" borderId="0" xfId="0" applyBorder="1"/>
    <xf numFmtId="0" fontId="16" fillId="0" borderId="0" xfId="0" applyFont="1" applyBorder="1" applyAlignment="1">
      <alignment horizontal="center" vertical="center" wrapText="1"/>
    </xf>
    <xf numFmtId="0" fontId="17" fillId="0" borderId="15" xfId="0" applyFont="1" applyBorder="1" applyAlignment="1">
      <alignment horizontal="center" vertical="center" wrapText="1"/>
    </xf>
  </cellXfs>
  <cellStyles count="5">
    <cellStyle name="Komma" xfId="1" builtinId="3"/>
    <cellStyle name="Link" xfId="4" builtinId="8"/>
    <cellStyle name="Prozent" xfId="3" builtinId="5"/>
    <cellStyle name="Standard" xfId="0" builtinId="0"/>
    <cellStyle name="Währung"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hyperlink" Target="https://youtu.be/_8xvHaui3A0" TargetMode="External"/><Relationship Id="rId2" Type="http://schemas.openxmlformats.org/officeDocument/2006/relationships/image" Target="../media/image1.png"/><Relationship Id="rId1" Type="http://schemas.openxmlformats.org/officeDocument/2006/relationships/hyperlink" Target="https://youtu.be/UMjBfcsMSYU" TargetMode="External"/><Relationship Id="rId6" Type="http://schemas.openxmlformats.org/officeDocument/2006/relationships/image" Target="../media/image3.png"/><Relationship Id="rId5" Type="http://schemas.openxmlformats.org/officeDocument/2006/relationships/hyperlink" Target="https://youtu.be/mSCquhCnmJs"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empathisches-finanzcoaching.d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39</xdr:row>
      <xdr:rowOff>1</xdr:rowOff>
    </xdr:from>
    <xdr:to>
      <xdr:col>2</xdr:col>
      <xdr:colOff>3314699</xdr:colOff>
      <xdr:row>50</xdr:row>
      <xdr:rowOff>57150</xdr:rowOff>
    </xdr:to>
    <xdr:pic>
      <xdr:nvPicPr>
        <xdr:cNvPr id="2" name="Grafik 1">
          <a:hlinkClick xmlns:r="http://schemas.openxmlformats.org/officeDocument/2006/relationships" r:id="rId1"/>
          <a:extLst>
            <a:ext uri="{FF2B5EF4-FFF2-40B4-BE49-F238E27FC236}">
              <a16:creationId xmlns:a16="http://schemas.microsoft.com/office/drawing/2014/main" id="{CA3EF1AC-989B-4195-A6C9-A995A6F4A3E2}"/>
            </a:ext>
          </a:extLst>
        </xdr:cNvPr>
        <xdr:cNvPicPr>
          <a:picLocks noChangeAspect="1"/>
        </xdr:cNvPicPr>
      </xdr:nvPicPr>
      <xdr:blipFill>
        <a:blip xmlns:r="http://schemas.openxmlformats.org/officeDocument/2006/relationships" r:embed="rId2"/>
        <a:stretch>
          <a:fillRect/>
        </a:stretch>
      </xdr:blipFill>
      <xdr:spPr>
        <a:xfrm>
          <a:off x="619125" y="8324851"/>
          <a:ext cx="3448049" cy="2152649"/>
        </a:xfrm>
        <a:prstGeom prst="rect">
          <a:avLst/>
        </a:prstGeom>
      </xdr:spPr>
    </xdr:pic>
    <xdr:clientData/>
  </xdr:twoCellAnchor>
  <xdr:twoCellAnchor editAs="oneCell">
    <xdr:from>
      <xdr:col>3</xdr:col>
      <xdr:colOff>104775</xdr:colOff>
      <xdr:row>38</xdr:row>
      <xdr:rowOff>188121</xdr:rowOff>
    </xdr:from>
    <xdr:to>
      <xdr:col>5</xdr:col>
      <xdr:colOff>1078439</xdr:colOff>
      <xdr:row>50</xdr:row>
      <xdr:rowOff>57151</xdr:rowOff>
    </xdr:to>
    <xdr:pic>
      <xdr:nvPicPr>
        <xdr:cNvPr id="3" name="Grafik 2">
          <a:hlinkClick xmlns:r="http://schemas.openxmlformats.org/officeDocument/2006/relationships" r:id="rId3"/>
          <a:extLst>
            <a:ext uri="{FF2B5EF4-FFF2-40B4-BE49-F238E27FC236}">
              <a16:creationId xmlns:a16="http://schemas.microsoft.com/office/drawing/2014/main" id="{70451977-3685-45CD-9277-A71B042F3E12}"/>
            </a:ext>
          </a:extLst>
        </xdr:cNvPr>
        <xdr:cNvPicPr>
          <a:picLocks noChangeAspect="1"/>
        </xdr:cNvPicPr>
      </xdr:nvPicPr>
      <xdr:blipFill>
        <a:blip xmlns:r="http://schemas.openxmlformats.org/officeDocument/2006/relationships" r:embed="rId4"/>
        <a:stretch>
          <a:fillRect/>
        </a:stretch>
      </xdr:blipFill>
      <xdr:spPr>
        <a:xfrm>
          <a:off x="4295775" y="8322471"/>
          <a:ext cx="3383489" cy="2155030"/>
        </a:xfrm>
        <a:prstGeom prst="rect">
          <a:avLst/>
        </a:prstGeom>
      </xdr:spPr>
    </xdr:pic>
    <xdr:clientData/>
  </xdr:twoCellAnchor>
  <xdr:twoCellAnchor editAs="oneCell">
    <xdr:from>
      <xdr:col>5</xdr:col>
      <xdr:colOff>1257300</xdr:colOff>
      <xdr:row>39</xdr:row>
      <xdr:rowOff>1</xdr:rowOff>
    </xdr:from>
    <xdr:to>
      <xdr:col>7</xdr:col>
      <xdr:colOff>76200</xdr:colOff>
      <xdr:row>50</xdr:row>
      <xdr:rowOff>79773</xdr:rowOff>
    </xdr:to>
    <xdr:pic>
      <xdr:nvPicPr>
        <xdr:cNvPr id="4" name="Grafik 3">
          <a:hlinkClick xmlns:r="http://schemas.openxmlformats.org/officeDocument/2006/relationships" r:id="rId5"/>
          <a:extLst>
            <a:ext uri="{FF2B5EF4-FFF2-40B4-BE49-F238E27FC236}">
              <a16:creationId xmlns:a16="http://schemas.microsoft.com/office/drawing/2014/main" id="{EA7A0BCC-1A1E-4DB2-A2E1-18D4B20D1AE8}"/>
            </a:ext>
          </a:extLst>
        </xdr:cNvPr>
        <xdr:cNvPicPr>
          <a:picLocks noChangeAspect="1"/>
        </xdr:cNvPicPr>
      </xdr:nvPicPr>
      <xdr:blipFill>
        <a:blip xmlns:r="http://schemas.openxmlformats.org/officeDocument/2006/relationships" r:embed="rId6"/>
        <a:stretch>
          <a:fillRect/>
        </a:stretch>
      </xdr:blipFill>
      <xdr:spPr>
        <a:xfrm>
          <a:off x="7858125" y="8324851"/>
          <a:ext cx="3362325" cy="2175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684381</xdr:colOff>
      <xdr:row>57</xdr:row>
      <xdr:rowOff>189119</xdr:rowOff>
    </xdr:to>
    <xdr:pic>
      <xdr:nvPicPr>
        <xdr:cNvPr id="3" name="Grafik 2">
          <a:hlinkClick xmlns:r="http://schemas.openxmlformats.org/officeDocument/2006/relationships" r:id="rId1"/>
          <a:extLst>
            <a:ext uri="{FF2B5EF4-FFF2-40B4-BE49-F238E27FC236}">
              <a16:creationId xmlns:a16="http://schemas.microsoft.com/office/drawing/2014/main" id="{CD6E1457-D5AD-4ABB-EA98-21EF677B604F}"/>
            </a:ext>
          </a:extLst>
        </xdr:cNvPr>
        <xdr:cNvPicPr>
          <a:picLocks noChangeAspect="1"/>
        </xdr:cNvPicPr>
      </xdr:nvPicPr>
      <xdr:blipFill>
        <a:blip xmlns:r="http://schemas.openxmlformats.org/officeDocument/2006/relationships" r:embed="rId2"/>
        <a:stretch>
          <a:fillRect/>
        </a:stretch>
      </xdr:blipFill>
      <xdr:spPr>
        <a:xfrm>
          <a:off x="0" y="0"/>
          <a:ext cx="11352381" cy="110476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empathisches-finanzcoaching.de/" TargetMode="External"/><Relationship Id="rId7" Type="http://schemas.openxmlformats.org/officeDocument/2006/relationships/hyperlink" Target="https://selbst-schuld.com/" TargetMode="External"/><Relationship Id="rId2" Type="http://schemas.openxmlformats.org/officeDocument/2006/relationships/hyperlink" Target="https://www.youtube.com/c/SelbstSchuldCOM" TargetMode="External"/><Relationship Id="rId1" Type="http://schemas.openxmlformats.org/officeDocument/2006/relationships/hyperlink" Target="https://bit.ly/kaffeeausgeben" TargetMode="External"/><Relationship Id="rId6" Type="http://schemas.openxmlformats.org/officeDocument/2006/relationships/hyperlink" Target="https://www.youtube.com/@SelbstSchuldCOM" TargetMode="External"/><Relationship Id="rId5" Type="http://schemas.openxmlformats.org/officeDocument/2006/relationships/hyperlink" Target="http://eepurl.com/bg0BIf" TargetMode="External"/><Relationship Id="rId4" Type="http://schemas.openxmlformats.org/officeDocument/2006/relationships/hyperlink" Target="https://www.copecart.com/products/7d0b6742/checkout" TargetMode="External"/><Relationship Id="rId9"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A1824-ECDF-48B3-BECD-0478638B49CD}">
  <dimension ref="B1:X58"/>
  <sheetViews>
    <sheetView tabSelected="1" workbookViewId="0">
      <selection activeCell="K13" sqref="K13"/>
    </sheetView>
  </sheetViews>
  <sheetFormatPr baseColWidth="10" defaultColWidth="9.140625" defaultRowHeight="15" x14ac:dyDescent="0.25"/>
  <cols>
    <col min="2" max="2" width="2.140625" customWidth="1"/>
    <col min="3" max="3" width="51.5703125" customWidth="1"/>
    <col min="4" max="4" width="10.140625" customWidth="1"/>
    <col min="5" max="6" width="26" customWidth="1"/>
    <col min="7" max="7" width="42.140625" customWidth="1"/>
    <col min="8" max="8" width="2.140625" customWidth="1"/>
    <col min="17" max="18" width="0" hidden="1" customWidth="1"/>
    <col min="19" max="19" width="2.5703125" hidden="1" customWidth="1"/>
    <col min="20" max="27" width="0" hidden="1" customWidth="1"/>
  </cols>
  <sheetData>
    <row r="1" spans="2:24" ht="15.75" thickBot="1" x14ac:dyDescent="0.3"/>
    <row r="2" spans="2:24" ht="6" customHeight="1" x14ac:dyDescent="0.25">
      <c r="B2" s="17"/>
      <c r="C2" s="18"/>
      <c r="D2" s="18"/>
      <c r="E2" s="18"/>
      <c r="F2" s="18"/>
      <c r="G2" s="18"/>
      <c r="H2" s="19"/>
    </row>
    <row r="3" spans="2:24" ht="23.25" x14ac:dyDescent="0.35">
      <c r="B3" s="20"/>
      <c r="C3" s="21" t="s">
        <v>37</v>
      </c>
      <c r="D3" s="21"/>
      <c r="E3" s="21"/>
      <c r="F3" s="2"/>
      <c r="G3" s="2"/>
      <c r="H3" s="22"/>
    </row>
    <row r="4" spans="2:24" x14ac:dyDescent="0.25">
      <c r="B4" s="20"/>
      <c r="C4" s="23" t="s">
        <v>15</v>
      </c>
      <c r="D4" s="23"/>
      <c r="E4" s="24" t="s">
        <v>16</v>
      </c>
      <c r="F4" s="2"/>
      <c r="G4" s="2"/>
      <c r="H4" s="22"/>
    </row>
    <row r="5" spans="2:24" x14ac:dyDescent="0.25">
      <c r="B5" s="20"/>
      <c r="C5" s="25" t="s">
        <v>17</v>
      </c>
      <c r="D5" s="25"/>
      <c r="E5" s="24" t="s">
        <v>18</v>
      </c>
      <c r="F5" s="2"/>
      <c r="G5" s="2"/>
      <c r="H5" s="22"/>
    </row>
    <row r="6" spans="2:24" x14ac:dyDescent="0.25">
      <c r="B6" s="20"/>
      <c r="C6" s="2"/>
      <c r="D6" s="2"/>
      <c r="E6" s="2"/>
      <c r="F6" s="2"/>
      <c r="G6" s="2"/>
      <c r="H6" s="22"/>
    </row>
    <row r="7" spans="2:24" ht="15.75" x14ac:dyDescent="0.25">
      <c r="B7" s="20"/>
      <c r="C7" s="26" t="s">
        <v>45</v>
      </c>
      <c r="D7" s="26"/>
      <c r="E7" s="2"/>
      <c r="F7" s="2"/>
      <c r="G7" s="2"/>
      <c r="H7" s="22"/>
    </row>
    <row r="8" spans="2:24" ht="15.75" thickBot="1" x14ac:dyDescent="0.3">
      <c r="B8" s="20"/>
      <c r="C8" s="2"/>
      <c r="D8" s="1"/>
      <c r="E8" s="2"/>
      <c r="F8" s="2"/>
      <c r="G8" s="27"/>
      <c r="H8" s="22"/>
    </row>
    <row r="9" spans="2:24" ht="16.5" customHeight="1" x14ac:dyDescent="0.25">
      <c r="B9" s="20"/>
      <c r="C9" s="38" t="s">
        <v>38</v>
      </c>
      <c r="D9" s="1"/>
      <c r="E9" s="29" t="s">
        <v>42</v>
      </c>
      <c r="F9" s="29"/>
      <c r="G9" s="29"/>
      <c r="H9" s="22"/>
    </row>
    <row r="10" spans="2:24" ht="15.75" thickBot="1" x14ac:dyDescent="0.3">
      <c r="B10" s="20"/>
      <c r="C10" s="41"/>
      <c r="D10" s="31"/>
      <c r="E10" s="29"/>
      <c r="F10" s="29"/>
      <c r="G10" s="29"/>
      <c r="H10" s="22"/>
    </row>
    <row r="11" spans="2:24" ht="15.75" thickBot="1" x14ac:dyDescent="0.3">
      <c r="B11" s="20"/>
      <c r="C11" s="2"/>
      <c r="D11" s="31"/>
      <c r="E11" s="2"/>
      <c r="F11" s="2"/>
      <c r="G11" s="27"/>
      <c r="H11" s="22"/>
    </row>
    <row r="12" spans="2:24" ht="16.5" customHeight="1" x14ac:dyDescent="0.25">
      <c r="B12" s="20"/>
      <c r="C12" s="32" t="s">
        <v>39</v>
      </c>
      <c r="D12" s="2"/>
      <c r="E12" s="29" t="s">
        <v>43</v>
      </c>
      <c r="F12" s="29"/>
      <c r="G12" s="29"/>
      <c r="H12" s="22"/>
      <c r="T12" s="33" t="s">
        <v>19</v>
      </c>
      <c r="U12" s="34">
        <f>D10</f>
        <v>0</v>
      </c>
      <c r="W12" t="s">
        <v>20</v>
      </c>
      <c r="X12" s="35">
        <f>D11</f>
        <v>0</v>
      </c>
    </row>
    <row r="13" spans="2:24" ht="15.75" thickBot="1" x14ac:dyDescent="0.3">
      <c r="B13" s="20"/>
      <c r="C13" s="36"/>
      <c r="D13" s="37"/>
      <c r="E13" s="29"/>
      <c r="F13" s="29"/>
      <c r="G13" s="29"/>
      <c r="H13" s="22"/>
      <c r="T13" s="33"/>
      <c r="U13" s="33"/>
    </row>
    <row r="14" spans="2:24" ht="15.75" thickBot="1" x14ac:dyDescent="0.3">
      <c r="B14" s="20"/>
      <c r="C14" s="2"/>
      <c r="D14" s="37"/>
      <c r="E14" s="37"/>
      <c r="F14" s="2"/>
      <c r="G14" s="27"/>
      <c r="H14" s="22"/>
      <c r="T14" s="33"/>
      <c r="U14" s="33"/>
    </row>
    <row r="15" spans="2:24" x14ac:dyDescent="0.25">
      <c r="B15" s="20"/>
      <c r="C15" s="28" t="s">
        <v>44</v>
      </c>
      <c r="D15" s="1"/>
      <c r="E15" s="29" t="s">
        <v>46</v>
      </c>
      <c r="F15" s="29"/>
      <c r="G15" s="29"/>
      <c r="H15" s="22"/>
      <c r="T15" s="39">
        <v>5</v>
      </c>
      <c r="U15" s="42" t="e">
        <f>#REF!*(1-$U$12)</f>
        <v>#REF!</v>
      </c>
      <c r="W15" s="40">
        <v>5</v>
      </c>
      <c r="X15" s="43" t="e">
        <f>#REF!*(1+$X$12)</f>
        <v>#REF!</v>
      </c>
    </row>
    <row r="16" spans="2:24" ht="15.75" thickBot="1" x14ac:dyDescent="0.3">
      <c r="B16" s="20"/>
      <c r="C16" s="30"/>
      <c r="D16" s="1"/>
      <c r="E16" s="29"/>
      <c r="F16" s="29"/>
      <c r="G16" s="29"/>
      <c r="H16" s="22"/>
      <c r="T16" s="39"/>
      <c r="U16" s="42"/>
      <c r="W16" s="40"/>
      <c r="X16" s="43"/>
    </row>
    <row r="17" spans="2:24" ht="15.75" thickBot="1" x14ac:dyDescent="0.3">
      <c r="B17" s="20"/>
      <c r="C17" s="2"/>
      <c r="D17" s="1"/>
      <c r="E17" s="1"/>
      <c r="F17" s="2"/>
      <c r="G17" s="27"/>
      <c r="H17" s="22"/>
      <c r="T17" s="39"/>
      <c r="U17" s="42"/>
      <c r="W17" s="40"/>
      <c r="X17" s="43"/>
    </row>
    <row r="18" spans="2:24" ht="16.5" customHeight="1" x14ac:dyDescent="0.25">
      <c r="B18" s="20"/>
      <c r="C18" s="44" t="s">
        <v>21</v>
      </c>
      <c r="D18" s="1"/>
      <c r="E18" s="29" t="s">
        <v>40</v>
      </c>
      <c r="F18" s="29"/>
      <c r="G18" s="29"/>
      <c r="H18" s="22"/>
      <c r="T18" s="39"/>
      <c r="U18" s="42"/>
      <c r="W18" s="40"/>
      <c r="X18" s="43"/>
    </row>
    <row r="19" spans="2:24" ht="16.5" thickBot="1" x14ac:dyDescent="0.3">
      <c r="B19" s="20"/>
      <c r="C19" s="45"/>
      <c r="D19" s="46"/>
      <c r="E19" s="29"/>
      <c r="F19" s="29"/>
      <c r="G19" s="29"/>
      <c r="H19" s="22"/>
      <c r="T19" s="39">
        <v>10</v>
      </c>
      <c r="U19" s="42" t="e">
        <f>#REF!*(1-$U$12)</f>
        <v>#REF!</v>
      </c>
      <c r="W19" s="40">
        <v>10</v>
      </c>
      <c r="X19" s="43" t="e">
        <f>#REF!*(1+$X$12)</f>
        <v>#REF!</v>
      </c>
    </row>
    <row r="20" spans="2:24" ht="15.75" thickBot="1" x14ac:dyDescent="0.3">
      <c r="B20" s="47"/>
      <c r="C20" s="48"/>
      <c r="D20" s="48"/>
      <c r="E20" s="48"/>
      <c r="F20" s="48"/>
      <c r="G20" s="48"/>
      <c r="H20" s="49"/>
      <c r="T20" s="39">
        <v>11</v>
      </c>
      <c r="U20" s="42" t="e">
        <f t="shared" ref="U20:U58" si="0">U19*(1-$U$12)</f>
        <v>#REF!</v>
      </c>
      <c r="W20" s="40">
        <v>11</v>
      </c>
      <c r="X20" s="43" t="e">
        <f t="shared" ref="X20:X58" si="1">X19*(1+$X$12)</f>
        <v>#REF!</v>
      </c>
    </row>
    <row r="21" spans="2:24" ht="15.75" thickBot="1" x14ac:dyDescent="0.3">
      <c r="D21" s="50"/>
      <c r="E21" s="50"/>
      <c r="T21" s="39">
        <v>12</v>
      </c>
      <c r="U21" s="42" t="e">
        <f t="shared" si="0"/>
        <v>#REF!</v>
      </c>
      <c r="W21" s="40">
        <v>12</v>
      </c>
      <c r="X21" s="43" t="e">
        <f t="shared" si="1"/>
        <v>#REF!</v>
      </c>
    </row>
    <row r="22" spans="2:24" ht="23.25" x14ac:dyDescent="0.35">
      <c r="B22" s="17"/>
      <c r="C22" s="51" t="s">
        <v>22</v>
      </c>
      <c r="D22" s="51"/>
      <c r="E22" s="51"/>
      <c r="F22" s="52"/>
      <c r="G22" s="52"/>
      <c r="H22" s="19"/>
      <c r="T22" s="39">
        <v>13</v>
      </c>
      <c r="U22" s="42" t="e">
        <f>U21*(1-$U$12)</f>
        <v>#REF!</v>
      </c>
      <c r="W22" s="40">
        <v>13</v>
      </c>
      <c r="X22" s="43" t="e">
        <f>X21*(1+$X$12)</f>
        <v>#REF!</v>
      </c>
    </row>
    <row r="23" spans="2:24" x14ac:dyDescent="0.25">
      <c r="B23" s="20"/>
      <c r="C23" s="2"/>
      <c r="D23" s="2"/>
      <c r="E23" s="2"/>
      <c r="F23" s="2"/>
      <c r="G23" s="2"/>
      <c r="H23" s="22"/>
      <c r="T23" s="39">
        <v>14</v>
      </c>
      <c r="U23" s="42" t="e">
        <f t="shared" si="0"/>
        <v>#REF!</v>
      </c>
      <c r="W23" s="40">
        <v>14</v>
      </c>
      <c r="X23" s="43" t="e">
        <f t="shared" si="1"/>
        <v>#REF!</v>
      </c>
    </row>
    <row r="24" spans="2:24" ht="36" customHeight="1" x14ac:dyDescent="0.25">
      <c r="B24" s="20"/>
      <c r="C24" s="53" t="s">
        <v>23</v>
      </c>
      <c r="D24" s="53"/>
      <c r="E24" s="53"/>
      <c r="F24" s="53"/>
      <c r="G24" s="53"/>
      <c r="H24" s="22"/>
      <c r="T24" s="39">
        <v>15</v>
      </c>
      <c r="U24" s="42" t="e">
        <f t="shared" si="0"/>
        <v>#REF!</v>
      </c>
      <c r="W24" s="40">
        <v>15</v>
      </c>
      <c r="X24" s="43" t="e">
        <f t="shared" si="1"/>
        <v>#REF!</v>
      </c>
    </row>
    <row r="25" spans="2:24" x14ac:dyDescent="0.25">
      <c r="B25" s="20"/>
      <c r="C25" s="2"/>
      <c r="E25" s="2"/>
      <c r="F25" s="2"/>
      <c r="G25" s="2"/>
      <c r="H25" s="22"/>
      <c r="T25" s="39">
        <v>16</v>
      </c>
      <c r="U25" s="42" t="e">
        <f t="shared" si="0"/>
        <v>#REF!</v>
      </c>
      <c r="W25" s="40">
        <v>16</v>
      </c>
      <c r="X25" s="43" t="e">
        <f t="shared" si="1"/>
        <v>#REF!</v>
      </c>
    </row>
    <row r="26" spans="2:24" x14ac:dyDescent="0.25">
      <c r="B26" s="20"/>
      <c r="C26" s="2" t="s">
        <v>24</v>
      </c>
      <c r="E26" s="54" t="s">
        <v>25</v>
      </c>
      <c r="F26" s="2"/>
      <c r="G26" s="2"/>
      <c r="H26" s="22"/>
      <c r="T26" s="39">
        <v>17</v>
      </c>
      <c r="U26" s="42" t="e">
        <f t="shared" si="0"/>
        <v>#REF!</v>
      </c>
      <c r="W26" s="40">
        <v>17</v>
      </c>
      <c r="X26" s="43" t="e">
        <f t="shared" si="1"/>
        <v>#REF!</v>
      </c>
    </row>
    <row r="27" spans="2:24" x14ac:dyDescent="0.25">
      <c r="B27" s="20"/>
      <c r="C27" s="2" t="s">
        <v>26</v>
      </c>
      <c r="E27" s="54" t="s">
        <v>27</v>
      </c>
      <c r="F27" s="2"/>
      <c r="G27" s="2"/>
      <c r="H27" s="22"/>
      <c r="T27" s="39">
        <v>18</v>
      </c>
      <c r="U27" s="42" t="e">
        <f t="shared" si="0"/>
        <v>#REF!</v>
      </c>
      <c r="W27" s="40">
        <v>18</v>
      </c>
      <c r="X27" s="43" t="e">
        <f t="shared" si="1"/>
        <v>#REF!</v>
      </c>
    </row>
    <row r="28" spans="2:24" x14ac:dyDescent="0.25">
      <c r="B28" s="20"/>
      <c r="C28" s="2" t="s">
        <v>28</v>
      </c>
      <c r="E28" s="54" t="s">
        <v>29</v>
      </c>
      <c r="F28" s="2"/>
      <c r="G28" s="2"/>
      <c r="H28" s="22"/>
      <c r="T28" s="39">
        <v>19</v>
      </c>
      <c r="U28" s="42" t="e">
        <f t="shared" si="0"/>
        <v>#REF!</v>
      </c>
      <c r="W28" s="40">
        <v>19</v>
      </c>
      <c r="X28" s="43" t="e">
        <f t="shared" si="1"/>
        <v>#REF!</v>
      </c>
    </row>
    <row r="29" spans="2:24" x14ac:dyDescent="0.25">
      <c r="B29" s="20"/>
      <c r="C29" s="2" t="s">
        <v>30</v>
      </c>
      <c r="E29" s="54" t="s">
        <v>31</v>
      </c>
      <c r="F29" s="2"/>
      <c r="G29" s="2"/>
      <c r="H29" s="22"/>
      <c r="T29" s="39">
        <v>20</v>
      </c>
      <c r="U29" s="42" t="e">
        <f t="shared" si="0"/>
        <v>#REF!</v>
      </c>
      <c r="W29" s="40">
        <v>20</v>
      </c>
      <c r="X29" s="43" t="e">
        <f t="shared" si="1"/>
        <v>#REF!</v>
      </c>
    </row>
    <row r="30" spans="2:24" x14ac:dyDescent="0.25">
      <c r="B30" s="20"/>
      <c r="C30" s="2" t="s">
        <v>32</v>
      </c>
      <c r="E30" s="54" t="s">
        <v>33</v>
      </c>
      <c r="F30" s="2"/>
      <c r="G30" s="2"/>
      <c r="H30" s="22"/>
      <c r="T30" s="39">
        <v>21</v>
      </c>
      <c r="U30" s="42" t="e">
        <f t="shared" si="0"/>
        <v>#REF!</v>
      </c>
      <c r="W30" s="40">
        <v>21</v>
      </c>
      <c r="X30" s="43" t="e">
        <f t="shared" si="1"/>
        <v>#REF!</v>
      </c>
    </row>
    <row r="31" spans="2:24" x14ac:dyDescent="0.25">
      <c r="B31" s="20"/>
      <c r="C31" s="2"/>
      <c r="D31" s="2"/>
      <c r="E31" s="2"/>
      <c r="F31" s="2"/>
      <c r="G31" s="2"/>
      <c r="H31" s="22"/>
      <c r="T31" s="39">
        <v>22</v>
      </c>
      <c r="U31" s="42" t="e">
        <f t="shared" si="0"/>
        <v>#REF!</v>
      </c>
      <c r="W31" s="40">
        <v>22</v>
      </c>
      <c r="X31" s="43" t="e">
        <f t="shared" si="1"/>
        <v>#REF!</v>
      </c>
    </row>
    <row r="32" spans="2:24" x14ac:dyDescent="0.25">
      <c r="B32" s="20"/>
      <c r="C32" s="2" t="s">
        <v>34</v>
      </c>
      <c r="D32" s="2"/>
      <c r="E32" s="2"/>
      <c r="F32" s="2"/>
      <c r="G32" s="2"/>
      <c r="H32" s="22"/>
      <c r="T32" s="39">
        <v>23</v>
      </c>
      <c r="U32" s="42" t="e">
        <f t="shared" si="0"/>
        <v>#REF!</v>
      </c>
      <c r="W32" s="40">
        <v>23</v>
      </c>
      <c r="X32" s="43" t="e">
        <f t="shared" si="1"/>
        <v>#REF!</v>
      </c>
    </row>
    <row r="33" spans="2:24" x14ac:dyDescent="0.25">
      <c r="B33" s="20"/>
      <c r="C33" s="2"/>
      <c r="D33" s="2"/>
      <c r="E33" s="2"/>
      <c r="F33" s="2"/>
      <c r="G33" s="2"/>
      <c r="H33" s="22"/>
      <c r="T33" s="39">
        <v>24</v>
      </c>
      <c r="U33" s="42" t="e">
        <f t="shared" si="0"/>
        <v>#REF!</v>
      </c>
      <c r="W33" s="40">
        <v>24</v>
      </c>
      <c r="X33" s="43" t="e">
        <f t="shared" si="1"/>
        <v>#REF!</v>
      </c>
    </row>
    <row r="34" spans="2:24" ht="15.75" thickBot="1" x14ac:dyDescent="0.3">
      <c r="B34" s="47"/>
      <c r="C34" s="55" t="s">
        <v>35</v>
      </c>
      <c r="D34" s="55"/>
      <c r="E34" s="55"/>
      <c r="F34" s="55"/>
      <c r="G34" s="55"/>
      <c r="H34" s="49"/>
      <c r="T34" s="39">
        <v>25</v>
      </c>
      <c r="U34" s="42" t="e">
        <f t="shared" si="0"/>
        <v>#REF!</v>
      </c>
      <c r="W34" s="40">
        <v>25</v>
      </c>
      <c r="X34" s="43" t="e">
        <f t="shared" si="1"/>
        <v>#REF!</v>
      </c>
    </row>
    <row r="35" spans="2:24" ht="9" customHeight="1" thickBot="1" x14ac:dyDescent="0.3">
      <c r="T35" s="39">
        <v>26</v>
      </c>
      <c r="U35" s="42" t="e">
        <f t="shared" si="0"/>
        <v>#REF!</v>
      </c>
      <c r="W35" s="40">
        <v>26</v>
      </c>
      <c r="X35" s="43" t="e">
        <f t="shared" si="1"/>
        <v>#REF!</v>
      </c>
    </row>
    <row r="36" spans="2:24" ht="60.75" customHeight="1" thickBot="1" x14ac:dyDescent="0.3">
      <c r="B36" s="58"/>
      <c r="C36" s="62" t="s">
        <v>41</v>
      </c>
      <c r="D36" s="62"/>
      <c r="E36" s="62"/>
      <c r="F36" s="62"/>
      <c r="G36" s="62"/>
      <c r="H36" s="59"/>
      <c r="T36" s="39">
        <v>27</v>
      </c>
      <c r="U36" s="42" t="e">
        <f>U34*(1-$U$11)</f>
        <v>#REF!</v>
      </c>
      <c r="W36" s="40">
        <v>27</v>
      </c>
      <c r="X36" s="43" t="e">
        <f>X34*(1+$X$11)</f>
        <v>#REF!</v>
      </c>
    </row>
    <row r="37" spans="2:24" ht="25.5" customHeight="1" x14ac:dyDescent="0.25">
      <c r="B37" s="60"/>
      <c r="C37" s="61"/>
      <c r="D37" s="61"/>
      <c r="E37" s="61"/>
      <c r="F37" s="61"/>
      <c r="G37" s="61"/>
      <c r="H37" s="60"/>
      <c r="T37" s="39"/>
      <c r="U37" s="42"/>
      <c r="W37" s="40"/>
      <c r="X37" s="43"/>
    </row>
    <row r="38" spans="2:24" ht="23.25" x14ac:dyDescent="0.35">
      <c r="B38" s="56" t="s">
        <v>36</v>
      </c>
      <c r="T38" s="39">
        <v>29</v>
      </c>
      <c r="U38" s="42" t="e">
        <f>U36*(1-$U$12)</f>
        <v>#REF!</v>
      </c>
      <c r="W38" s="40">
        <v>29</v>
      </c>
      <c r="X38" s="43" t="e">
        <f>X36*(1+$X$12)</f>
        <v>#REF!</v>
      </c>
    </row>
    <row r="39" spans="2:24" x14ac:dyDescent="0.25">
      <c r="T39" s="39">
        <v>30</v>
      </c>
      <c r="U39" s="42" t="e">
        <f t="shared" si="0"/>
        <v>#REF!</v>
      </c>
      <c r="W39" s="40">
        <v>30</v>
      </c>
      <c r="X39" s="43" t="e">
        <f t="shared" si="1"/>
        <v>#REF!</v>
      </c>
    </row>
    <row r="40" spans="2:24" x14ac:dyDescent="0.25">
      <c r="T40" s="39">
        <v>31</v>
      </c>
      <c r="U40" s="42" t="e">
        <f t="shared" si="0"/>
        <v>#REF!</v>
      </c>
      <c r="W40" s="40">
        <v>31</v>
      </c>
      <c r="X40" s="43" t="e">
        <f t="shared" si="1"/>
        <v>#REF!</v>
      </c>
    </row>
    <row r="41" spans="2:24" x14ac:dyDescent="0.25">
      <c r="T41" s="39">
        <v>32</v>
      </c>
      <c r="U41" s="42" t="e">
        <f t="shared" si="0"/>
        <v>#REF!</v>
      </c>
      <c r="W41" s="40">
        <v>32</v>
      </c>
      <c r="X41" s="43" t="e">
        <f t="shared" si="1"/>
        <v>#REF!</v>
      </c>
    </row>
    <row r="42" spans="2:24" x14ac:dyDescent="0.25">
      <c r="T42" s="39">
        <v>33</v>
      </c>
      <c r="U42" s="42" t="e">
        <f t="shared" si="0"/>
        <v>#REF!</v>
      </c>
      <c r="W42" s="40">
        <v>33</v>
      </c>
      <c r="X42" s="43" t="e">
        <f t="shared" si="1"/>
        <v>#REF!</v>
      </c>
    </row>
    <row r="43" spans="2:24" x14ac:dyDescent="0.25">
      <c r="T43" s="39">
        <v>34</v>
      </c>
      <c r="U43" s="42" t="e">
        <f t="shared" si="0"/>
        <v>#REF!</v>
      </c>
      <c r="W43" s="40">
        <v>34</v>
      </c>
      <c r="X43" s="43" t="e">
        <f t="shared" si="1"/>
        <v>#REF!</v>
      </c>
    </row>
    <row r="44" spans="2:24" x14ac:dyDescent="0.25">
      <c r="T44" s="39">
        <v>35</v>
      </c>
      <c r="U44" s="42" t="e">
        <f t="shared" si="0"/>
        <v>#REF!</v>
      </c>
      <c r="W44" s="40">
        <v>35</v>
      </c>
      <c r="X44" s="43" t="e">
        <f t="shared" si="1"/>
        <v>#REF!</v>
      </c>
    </row>
    <row r="45" spans="2:24" x14ac:dyDescent="0.25">
      <c r="T45" s="39">
        <v>36</v>
      </c>
      <c r="U45" s="42" t="e">
        <f t="shared" si="0"/>
        <v>#REF!</v>
      </c>
      <c r="W45" s="40">
        <v>36</v>
      </c>
      <c r="X45" s="43" t="e">
        <f t="shared" si="1"/>
        <v>#REF!</v>
      </c>
    </row>
    <row r="46" spans="2:24" x14ac:dyDescent="0.25">
      <c r="T46" s="39">
        <v>37</v>
      </c>
      <c r="U46" s="42" t="e">
        <f t="shared" si="0"/>
        <v>#REF!</v>
      </c>
      <c r="W46" s="40">
        <v>37</v>
      </c>
      <c r="X46" s="43" t="e">
        <f t="shared" si="1"/>
        <v>#REF!</v>
      </c>
    </row>
    <row r="47" spans="2:24" x14ac:dyDescent="0.25">
      <c r="T47" s="39">
        <v>38</v>
      </c>
      <c r="U47" s="42" t="e">
        <f t="shared" si="0"/>
        <v>#REF!</v>
      </c>
      <c r="W47" s="40">
        <v>38</v>
      </c>
      <c r="X47" s="43" t="e">
        <f t="shared" si="1"/>
        <v>#REF!</v>
      </c>
    </row>
    <row r="48" spans="2:24" x14ac:dyDescent="0.25">
      <c r="T48" s="39">
        <v>39</v>
      </c>
      <c r="U48" s="42" t="e">
        <f t="shared" si="0"/>
        <v>#REF!</v>
      </c>
      <c r="W48" s="40">
        <v>39</v>
      </c>
      <c r="X48" s="43" t="e">
        <f t="shared" si="1"/>
        <v>#REF!</v>
      </c>
    </row>
    <row r="49" spans="20:24" x14ac:dyDescent="0.25">
      <c r="T49" s="39">
        <v>40</v>
      </c>
      <c r="U49" s="42" t="e">
        <f t="shared" si="0"/>
        <v>#REF!</v>
      </c>
      <c r="W49" s="40">
        <v>40</v>
      </c>
      <c r="X49" s="43" t="e">
        <f t="shared" si="1"/>
        <v>#REF!</v>
      </c>
    </row>
    <row r="50" spans="20:24" x14ac:dyDescent="0.25">
      <c r="T50" s="39">
        <v>42</v>
      </c>
      <c r="U50" s="42" t="e">
        <f>#REF!*(1-$U$12)</f>
        <v>#REF!</v>
      </c>
      <c r="W50" s="40">
        <v>42</v>
      </c>
      <c r="X50" s="43" t="e">
        <f>#REF!*(1+$X$12)</f>
        <v>#REF!</v>
      </c>
    </row>
    <row r="51" spans="20:24" x14ac:dyDescent="0.25">
      <c r="T51" s="39">
        <v>43</v>
      </c>
      <c r="U51" s="42" t="e">
        <f t="shared" si="0"/>
        <v>#REF!</v>
      </c>
      <c r="W51" s="40">
        <v>43</v>
      </c>
      <c r="X51" s="43" t="e">
        <f t="shared" si="1"/>
        <v>#REF!</v>
      </c>
    </row>
    <row r="52" spans="20:24" x14ac:dyDescent="0.25">
      <c r="T52" s="39">
        <v>44</v>
      </c>
      <c r="U52" s="42" t="e">
        <f t="shared" si="0"/>
        <v>#REF!</v>
      </c>
      <c r="W52" s="40">
        <v>44</v>
      </c>
      <c r="X52" s="43" t="e">
        <f t="shared" si="1"/>
        <v>#REF!</v>
      </c>
    </row>
    <row r="53" spans="20:24" x14ac:dyDescent="0.25">
      <c r="T53" s="39">
        <v>45</v>
      </c>
      <c r="U53" s="42" t="e">
        <f t="shared" si="0"/>
        <v>#REF!</v>
      </c>
      <c r="W53" s="40">
        <v>45</v>
      </c>
      <c r="X53" s="43" t="e">
        <f t="shared" si="1"/>
        <v>#REF!</v>
      </c>
    </row>
    <row r="54" spans="20:24" x14ac:dyDescent="0.25">
      <c r="T54" s="39">
        <v>46</v>
      </c>
      <c r="U54" s="42" t="e">
        <f t="shared" si="0"/>
        <v>#REF!</v>
      </c>
      <c r="W54" s="40">
        <v>46</v>
      </c>
      <c r="X54" s="43" t="e">
        <f t="shared" si="1"/>
        <v>#REF!</v>
      </c>
    </row>
    <row r="55" spans="20:24" x14ac:dyDescent="0.25">
      <c r="T55" s="39">
        <v>47</v>
      </c>
      <c r="U55" s="42" t="e">
        <f t="shared" si="0"/>
        <v>#REF!</v>
      </c>
      <c r="W55" s="40">
        <v>47</v>
      </c>
      <c r="X55" s="43" t="e">
        <f t="shared" si="1"/>
        <v>#REF!</v>
      </c>
    </row>
    <row r="56" spans="20:24" x14ac:dyDescent="0.25">
      <c r="T56" s="39">
        <v>48</v>
      </c>
      <c r="U56" s="42" t="e">
        <f t="shared" si="0"/>
        <v>#REF!</v>
      </c>
      <c r="W56" s="40">
        <v>48</v>
      </c>
      <c r="X56" s="43" t="e">
        <f t="shared" si="1"/>
        <v>#REF!</v>
      </c>
    </row>
    <row r="57" spans="20:24" x14ac:dyDescent="0.25">
      <c r="T57" s="39">
        <v>49</v>
      </c>
      <c r="U57" s="42" t="e">
        <f t="shared" si="0"/>
        <v>#REF!</v>
      </c>
      <c r="W57" s="40">
        <v>49</v>
      </c>
      <c r="X57" s="43" t="e">
        <f t="shared" si="1"/>
        <v>#REF!</v>
      </c>
    </row>
    <row r="58" spans="20:24" x14ac:dyDescent="0.25">
      <c r="T58" s="39">
        <v>50</v>
      </c>
      <c r="U58" s="42" t="e">
        <f t="shared" si="0"/>
        <v>#REF!</v>
      </c>
      <c r="W58" s="40">
        <v>50</v>
      </c>
      <c r="X58" s="43" t="e">
        <f t="shared" si="1"/>
        <v>#REF!</v>
      </c>
    </row>
  </sheetData>
  <mergeCells count="12">
    <mergeCell ref="C18:C19"/>
    <mergeCell ref="E18:G19"/>
    <mergeCell ref="C22:E22"/>
    <mergeCell ref="C24:G24"/>
    <mergeCell ref="C36:G36"/>
    <mergeCell ref="C15:C16"/>
    <mergeCell ref="E15:G16"/>
    <mergeCell ref="C4:D4"/>
    <mergeCell ref="C9:C10"/>
    <mergeCell ref="E9:G10"/>
    <mergeCell ref="C12:C13"/>
    <mergeCell ref="E12:G13"/>
  </mergeCells>
  <hyperlinks>
    <hyperlink ref="E26" r:id="rId1" xr:uid="{B5BEB8CD-AE32-459D-A26B-193264C19EB8}"/>
    <hyperlink ref="E27" r:id="rId2" xr:uid="{C82C254E-5FB3-4E5F-929F-576A43685DBD}"/>
    <hyperlink ref="E28" r:id="rId3" xr:uid="{3EBB47C1-397D-454B-A2B9-F8BCE3AC6557}"/>
    <hyperlink ref="E29" r:id="rId4" xr:uid="{8454581B-05E7-4328-843F-9EF05495376A}"/>
    <hyperlink ref="E30" r:id="rId5" xr:uid="{AC09342B-2F50-4DBF-8022-E7D7FFFC8992}"/>
    <hyperlink ref="E4" r:id="rId6" xr:uid="{156961E0-3264-461D-B871-43416D4D81D1}"/>
    <hyperlink ref="C9:C10" location="Matrix!A1" display="Die Geld - Matrix Version 1" xr:uid="{E00F4325-CC8A-4C01-BC5E-33CF09236A37}"/>
    <hyperlink ref="C12:C13" location="Rechner!A1" display="Die Geld - Matrix - Der Rechner" xr:uid="{C5D8BAC2-0215-4F15-BC4A-53721844BDA8}"/>
    <hyperlink ref="E5" r:id="rId7" xr:uid="{04767F29-8D3F-4AA3-BBA1-B21FF0CCDA39}"/>
    <hyperlink ref="C15:C16" location="Coaching!A1" display="Finanzcoaching" xr:uid="{F865D496-9AD0-4DFA-8EC1-B4C1297C4DE8}"/>
  </hyperlinks>
  <pageMargins left="0.7" right="0.7" top="0.78740157499999996" bottom="0.78740157499999996" header="0.3" footer="0.3"/>
  <pageSetup paperSize="9" orientation="portrait"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87DEE-5599-4C97-AE8A-C9FC7FD079BE}">
  <dimension ref="A2:Q63"/>
  <sheetViews>
    <sheetView zoomScaleNormal="100" workbookViewId="0">
      <selection activeCell="P24" sqref="P24"/>
    </sheetView>
  </sheetViews>
  <sheetFormatPr baseColWidth="10" defaultRowHeight="15" outlineLevelCol="1" x14ac:dyDescent="0.25"/>
  <cols>
    <col min="1" max="1" width="11.42578125" style="2"/>
    <col min="2" max="9" width="13.28515625" style="1" customWidth="1"/>
    <col min="10" max="10" width="11.42578125" style="1"/>
    <col min="11" max="12" width="13.28515625" style="1" hidden="1" customWidth="1" outlineLevel="1"/>
    <col min="13" max="13" width="2.5703125" style="1" hidden="1" customWidth="1" outlineLevel="1"/>
    <col min="14" max="15" width="13.28515625" style="1" hidden="1" customWidth="1" outlineLevel="1"/>
    <col min="16" max="16" width="11.42578125" hidden="1" customWidth="1" outlineLevel="1"/>
    <col min="17" max="17" width="11.42578125" collapsed="1"/>
    <col min="18" max="16384" width="11.42578125" style="2"/>
  </cols>
  <sheetData>
    <row r="2" spans="1:17" x14ac:dyDescent="0.25">
      <c r="A2" s="3"/>
      <c r="B2" s="8" t="s">
        <v>0</v>
      </c>
      <c r="C2" s="8" t="s">
        <v>1</v>
      </c>
      <c r="D2" s="8" t="s">
        <v>7</v>
      </c>
      <c r="E2" s="8" t="s">
        <v>5</v>
      </c>
      <c r="F2" s="8" t="s">
        <v>2</v>
      </c>
      <c r="G2" s="8" t="s">
        <v>3</v>
      </c>
      <c r="H2" s="8" t="s">
        <v>4</v>
      </c>
      <c r="I2" s="8" t="s">
        <v>10</v>
      </c>
      <c r="K2" s="8" t="s">
        <v>1</v>
      </c>
      <c r="L2" s="8" t="s">
        <v>6</v>
      </c>
      <c r="M2" s="4"/>
      <c r="N2" s="8" t="s">
        <v>8</v>
      </c>
      <c r="O2" s="8" t="s">
        <v>9</v>
      </c>
      <c r="P2" s="2"/>
      <c r="Q2" s="2"/>
    </row>
    <row r="3" spans="1:17" x14ac:dyDescent="0.25">
      <c r="B3" s="4">
        <v>20</v>
      </c>
      <c r="C3" s="5"/>
      <c r="D3" s="6">
        <f t="shared" ref="D3:D62" si="0">((120-B3)/100)-20%</f>
        <v>0.8</v>
      </c>
      <c r="E3" s="5">
        <v>0.05</v>
      </c>
      <c r="F3" s="5">
        <v>0.05</v>
      </c>
      <c r="G3" s="5">
        <v>0.09</v>
      </c>
      <c r="H3" s="5">
        <v>0.01</v>
      </c>
      <c r="I3" s="5">
        <f>SUM(C3:H3)</f>
        <v>1</v>
      </c>
      <c r="K3" s="4"/>
      <c r="L3" s="4"/>
      <c r="M3" s="4"/>
      <c r="N3" s="5">
        <f>D3-O3</f>
        <v>0.30000000000000004</v>
      </c>
      <c r="O3" s="5">
        <f>(D3+E3+F3+G3+H3)*0.5</f>
        <v>0.5</v>
      </c>
      <c r="P3" s="2"/>
      <c r="Q3" s="2"/>
    </row>
    <row r="4" spans="1:17" x14ac:dyDescent="0.25">
      <c r="B4" s="4">
        <v>21</v>
      </c>
      <c r="C4" s="5"/>
      <c r="D4" s="6">
        <f t="shared" si="0"/>
        <v>0.79</v>
      </c>
      <c r="E4" s="5">
        <v>0.05</v>
      </c>
      <c r="F4" s="5">
        <v>0.05</v>
      </c>
      <c r="G4" s="5">
        <v>0.1</v>
      </c>
      <c r="H4" s="5">
        <v>0.01</v>
      </c>
      <c r="I4" s="5">
        <f t="shared" ref="I4:I63" si="1">SUM(C4:H4)</f>
        <v>1</v>
      </c>
      <c r="K4" s="4"/>
      <c r="L4" s="4"/>
      <c r="M4" s="4"/>
      <c r="N4" s="5">
        <f t="shared" ref="N4:N48" si="2">D4-O4</f>
        <v>0.29000000000000004</v>
      </c>
      <c r="O4" s="5">
        <f t="shared" ref="O4:O63" si="3">(D4+E4+F4+G4+H4)*0.5</f>
        <v>0.5</v>
      </c>
      <c r="P4" s="2"/>
      <c r="Q4" s="2"/>
    </row>
    <row r="5" spans="1:17" x14ac:dyDescent="0.25">
      <c r="B5" s="4">
        <v>22</v>
      </c>
      <c r="C5" s="5"/>
      <c r="D5" s="6">
        <f t="shared" si="0"/>
        <v>0.78</v>
      </c>
      <c r="E5" s="5">
        <v>0.06</v>
      </c>
      <c r="F5" s="5">
        <v>0.05</v>
      </c>
      <c r="G5" s="5">
        <v>0.1</v>
      </c>
      <c r="H5" s="5">
        <v>0.01</v>
      </c>
      <c r="I5" s="5">
        <f t="shared" si="1"/>
        <v>1</v>
      </c>
      <c r="K5" s="4"/>
      <c r="L5" s="4"/>
      <c r="M5" s="4"/>
      <c r="N5" s="5">
        <f t="shared" si="2"/>
        <v>0.28000000000000003</v>
      </c>
      <c r="O5" s="5">
        <f t="shared" si="3"/>
        <v>0.5</v>
      </c>
      <c r="P5" s="2"/>
      <c r="Q5" s="2"/>
    </row>
    <row r="6" spans="1:17" x14ac:dyDescent="0.25">
      <c r="B6" s="4">
        <v>23</v>
      </c>
      <c r="C6" s="5"/>
      <c r="D6" s="6">
        <f t="shared" si="0"/>
        <v>0.77</v>
      </c>
      <c r="E6" s="5">
        <v>7.0000000000000007E-2</v>
      </c>
      <c r="F6" s="5">
        <v>0.05</v>
      </c>
      <c r="G6" s="5">
        <v>0.1</v>
      </c>
      <c r="H6" s="5">
        <v>0.01</v>
      </c>
      <c r="I6" s="5">
        <f t="shared" si="1"/>
        <v>1</v>
      </c>
      <c r="K6" s="4"/>
      <c r="L6" s="4"/>
      <c r="M6" s="4"/>
      <c r="N6" s="5">
        <f t="shared" si="2"/>
        <v>0.27</v>
      </c>
      <c r="O6" s="5">
        <f t="shared" si="3"/>
        <v>0.5</v>
      </c>
      <c r="P6" s="2"/>
      <c r="Q6" s="2"/>
    </row>
    <row r="7" spans="1:17" x14ac:dyDescent="0.25">
      <c r="B7" s="4">
        <v>24</v>
      </c>
      <c r="C7" s="5"/>
      <c r="D7" s="6">
        <f t="shared" si="0"/>
        <v>0.76</v>
      </c>
      <c r="E7" s="5">
        <v>0.08</v>
      </c>
      <c r="F7" s="5">
        <v>0.05</v>
      </c>
      <c r="G7" s="5">
        <v>0.1</v>
      </c>
      <c r="H7" s="5">
        <v>0.01</v>
      </c>
      <c r="I7" s="5">
        <f t="shared" si="1"/>
        <v>1</v>
      </c>
      <c r="K7" s="4"/>
      <c r="L7" s="4"/>
      <c r="M7" s="4"/>
      <c r="N7" s="5">
        <f t="shared" si="2"/>
        <v>0.26</v>
      </c>
      <c r="O7" s="5">
        <f t="shared" si="3"/>
        <v>0.5</v>
      </c>
      <c r="P7" s="2"/>
      <c r="Q7" s="2"/>
    </row>
    <row r="8" spans="1:17" x14ac:dyDescent="0.25">
      <c r="B8" s="4">
        <v>25</v>
      </c>
      <c r="C8" s="5"/>
      <c r="D8" s="6">
        <f t="shared" si="0"/>
        <v>0.75</v>
      </c>
      <c r="E8" s="5">
        <v>0.09</v>
      </c>
      <c r="F8" s="5">
        <v>0.05</v>
      </c>
      <c r="G8" s="5">
        <v>0.1</v>
      </c>
      <c r="H8" s="5">
        <v>0.01</v>
      </c>
      <c r="I8" s="5">
        <f t="shared" si="1"/>
        <v>1</v>
      </c>
      <c r="K8" s="4"/>
      <c r="L8" s="4"/>
      <c r="M8" s="4"/>
      <c r="N8" s="5">
        <f t="shared" si="2"/>
        <v>0.25</v>
      </c>
      <c r="O8" s="5">
        <f t="shared" si="3"/>
        <v>0.5</v>
      </c>
      <c r="P8" s="2"/>
      <c r="Q8" s="2"/>
    </row>
    <row r="9" spans="1:17" x14ac:dyDescent="0.25">
      <c r="B9" s="4">
        <v>26</v>
      </c>
      <c r="C9" s="5"/>
      <c r="D9" s="6">
        <f t="shared" si="0"/>
        <v>0.74</v>
      </c>
      <c r="E9" s="5">
        <v>0.1</v>
      </c>
      <c r="F9" s="5">
        <v>0.05</v>
      </c>
      <c r="G9" s="5">
        <v>0.1</v>
      </c>
      <c r="H9" s="5">
        <v>0.01</v>
      </c>
      <c r="I9" s="5">
        <f t="shared" si="1"/>
        <v>1</v>
      </c>
      <c r="K9" s="4"/>
      <c r="L9" s="4"/>
      <c r="M9" s="4"/>
      <c r="N9" s="5">
        <f t="shared" si="2"/>
        <v>0.24</v>
      </c>
      <c r="O9" s="5">
        <f t="shared" si="3"/>
        <v>0.5</v>
      </c>
      <c r="P9" s="2"/>
      <c r="Q9" s="2"/>
    </row>
    <row r="10" spans="1:17" x14ac:dyDescent="0.25">
      <c r="B10" s="4">
        <v>27</v>
      </c>
      <c r="C10" s="5"/>
      <c r="D10" s="6">
        <f t="shared" si="0"/>
        <v>0.73</v>
      </c>
      <c r="E10" s="5">
        <v>0.1</v>
      </c>
      <c r="F10" s="5">
        <v>0.05</v>
      </c>
      <c r="G10" s="5">
        <v>0.11</v>
      </c>
      <c r="H10" s="5">
        <v>0.01</v>
      </c>
      <c r="I10" s="5">
        <f t="shared" si="1"/>
        <v>1</v>
      </c>
      <c r="K10" s="4"/>
      <c r="L10" s="4"/>
      <c r="M10" s="4"/>
      <c r="N10" s="5">
        <f t="shared" si="2"/>
        <v>0.22999999999999998</v>
      </c>
      <c r="O10" s="5">
        <f t="shared" si="3"/>
        <v>0.5</v>
      </c>
      <c r="P10" s="2"/>
      <c r="Q10" s="2"/>
    </row>
    <row r="11" spans="1:17" x14ac:dyDescent="0.25">
      <c r="B11" s="4">
        <v>28</v>
      </c>
      <c r="C11" s="5"/>
      <c r="D11" s="6">
        <f t="shared" si="0"/>
        <v>0.72</v>
      </c>
      <c r="E11" s="5">
        <v>0.1</v>
      </c>
      <c r="F11" s="5">
        <v>0.05</v>
      </c>
      <c r="G11" s="5">
        <v>0.12</v>
      </c>
      <c r="H11" s="5">
        <v>0.01</v>
      </c>
      <c r="I11" s="5">
        <f t="shared" si="1"/>
        <v>1</v>
      </c>
      <c r="K11" s="4"/>
      <c r="L11" s="4"/>
      <c r="M11" s="4"/>
      <c r="N11" s="5">
        <f t="shared" si="2"/>
        <v>0.21999999999999997</v>
      </c>
      <c r="O11" s="5">
        <f t="shared" si="3"/>
        <v>0.5</v>
      </c>
      <c r="P11" s="2"/>
      <c r="Q11" s="2"/>
    </row>
    <row r="12" spans="1:17" x14ac:dyDescent="0.25">
      <c r="B12" s="4">
        <v>29</v>
      </c>
      <c r="C12" s="5"/>
      <c r="D12" s="6">
        <f t="shared" si="0"/>
        <v>0.71</v>
      </c>
      <c r="E12" s="5">
        <v>0.1</v>
      </c>
      <c r="F12" s="5">
        <v>0.05</v>
      </c>
      <c r="G12" s="5">
        <v>0.13</v>
      </c>
      <c r="H12" s="5">
        <v>0.01</v>
      </c>
      <c r="I12" s="5">
        <f t="shared" si="1"/>
        <v>1</v>
      </c>
      <c r="K12" s="4"/>
      <c r="L12" s="4"/>
      <c r="M12" s="4"/>
      <c r="N12" s="5">
        <f t="shared" si="2"/>
        <v>0.20999999999999996</v>
      </c>
      <c r="O12" s="5">
        <f t="shared" si="3"/>
        <v>0.5</v>
      </c>
      <c r="P12" s="2"/>
      <c r="Q12" s="2"/>
    </row>
    <row r="13" spans="1:17" x14ac:dyDescent="0.25">
      <c r="B13" s="4">
        <v>30</v>
      </c>
      <c r="C13" s="5"/>
      <c r="D13" s="6">
        <f t="shared" si="0"/>
        <v>0.7</v>
      </c>
      <c r="E13" s="5">
        <v>0.1</v>
      </c>
      <c r="F13" s="5">
        <v>0.05</v>
      </c>
      <c r="G13" s="5">
        <v>0.14000000000000001</v>
      </c>
      <c r="H13" s="5">
        <v>0.01</v>
      </c>
      <c r="I13" s="5">
        <f t="shared" si="1"/>
        <v>1</v>
      </c>
      <c r="K13" s="4"/>
      <c r="L13" s="4"/>
      <c r="M13" s="4"/>
      <c r="N13" s="5">
        <f t="shared" si="2"/>
        <v>0.19999999999999996</v>
      </c>
      <c r="O13" s="5">
        <f t="shared" si="3"/>
        <v>0.5</v>
      </c>
      <c r="P13" s="2"/>
      <c r="Q13" s="2"/>
    </row>
    <row r="14" spans="1:17" x14ac:dyDescent="0.25">
      <c r="B14" s="4">
        <v>31</v>
      </c>
      <c r="C14" s="5"/>
      <c r="D14" s="6">
        <f t="shared" si="0"/>
        <v>0.69</v>
      </c>
      <c r="E14" s="5">
        <v>0.1</v>
      </c>
      <c r="F14" s="5">
        <v>0.05</v>
      </c>
      <c r="G14" s="5">
        <v>0.15</v>
      </c>
      <c r="H14" s="5">
        <v>0.01</v>
      </c>
      <c r="I14" s="5">
        <f t="shared" si="1"/>
        <v>1</v>
      </c>
      <c r="K14" s="4"/>
      <c r="L14" s="4"/>
      <c r="M14" s="4"/>
      <c r="N14" s="5">
        <f t="shared" si="2"/>
        <v>0.18999999999999995</v>
      </c>
      <c r="O14" s="5">
        <f t="shared" si="3"/>
        <v>0.5</v>
      </c>
      <c r="P14" s="2"/>
      <c r="Q14" s="2"/>
    </row>
    <row r="15" spans="1:17" x14ac:dyDescent="0.25">
      <c r="B15" s="4">
        <v>32</v>
      </c>
      <c r="C15" s="5"/>
      <c r="D15" s="6">
        <f t="shared" si="0"/>
        <v>0.67999999999999994</v>
      </c>
      <c r="E15" s="5">
        <v>0.1</v>
      </c>
      <c r="F15" s="5">
        <v>0.05</v>
      </c>
      <c r="G15" s="5">
        <v>0.16</v>
      </c>
      <c r="H15" s="5">
        <v>0.01</v>
      </c>
      <c r="I15" s="5">
        <f t="shared" si="1"/>
        <v>1</v>
      </c>
      <c r="K15" s="4"/>
      <c r="L15" s="4"/>
      <c r="M15" s="4"/>
      <c r="N15" s="5">
        <f t="shared" si="2"/>
        <v>0.17999999999999994</v>
      </c>
      <c r="O15" s="5">
        <f t="shared" si="3"/>
        <v>0.5</v>
      </c>
      <c r="P15" s="2"/>
      <c r="Q15" s="2"/>
    </row>
    <row r="16" spans="1:17" x14ac:dyDescent="0.25">
      <c r="B16" s="4">
        <v>33</v>
      </c>
      <c r="C16" s="5"/>
      <c r="D16" s="6">
        <f t="shared" si="0"/>
        <v>0.66999999999999993</v>
      </c>
      <c r="E16" s="5">
        <v>0.1</v>
      </c>
      <c r="F16" s="5">
        <v>0.05</v>
      </c>
      <c r="G16" s="5">
        <v>0.17</v>
      </c>
      <c r="H16" s="5">
        <v>0.01</v>
      </c>
      <c r="I16" s="5">
        <f t="shared" si="1"/>
        <v>1</v>
      </c>
      <c r="K16" s="4"/>
      <c r="L16" s="4"/>
      <c r="M16" s="4"/>
      <c r="N16" s="5">
        <f t="shared" si="2"/>
        <v>0.16999999999999993</v>
      </c>
      <c r="O16" s="5">
        <f t="shared" si="3"/>
        <v>0.5</v>
      </c>
      <c r="P16" s="2"/>
      <c r="Q16" s="2"/>
    </row>
    <row r="17" spans="2:17" x14ac:dyDescent="0.25">
      <c r="B17" s="4">
        <v>34</v>
      </c>
      <c r="C17" s="5"/>
      <c r="D17" s="6">
        <f t="shared" si="0"/>
        <v>0.65999999999999992</v>
      </c>
      <c r="E17" s="5">
        <v>0.1</v>
      </c>
      <c r="F17" s="5">
        <v>0.05</v>
      </c>
      <c r="G17" s="5">
        <v>0.18</v>
      </c>
      <c r="H17" s="5">
        <v>0.01</v>
      </c>
      <c r="I17" s="5">
        <f>SUM(C17:H17)</f>
        <v>1</v>
      </c>
      <c r="K17" s="4"/>
      <c r="L17" s="4"/>
      <c r="M17" s="4"/>
      <c r="N17" s="5">
        <f t="shared" si="2"/>
        <v>0.15999999999999992</v>
      </c>
      <c r="O17" s="5">
        <f t="shared" si="3"/>
        <v>0.5</v>
      </c>
      <c r="P17" s="2"/>
      <c r="Q17" s="2"/>
    </row>
    <row r="18" spans="2:17" x14ac:dyDescent="0.25">
      <c r="B18" s="4">
        <v>35</v>
      </c>
      <c r="C18" s="5"/>
      <c r="D18" s="6">
        <f t="shared" si="0"/>
        <v>0.64999999999999991</v>
      </c>
      <c r="E18" s="5">
        <v>0.1</v>
      </c>
      <c r="F18" s="5">
        <v>0.05</v>
      </c>
      <c r="G18" s="5">
        <v>0.19</v>
      </c>
      <c r="H18" s="5">
        <v>0.01</v>
      </c>
      <c r="I18" s="5">
        <f>SUM(C18:H18)</f>
        <v>1</v>
      </c>
      <c r="K18" s="4"/>
      <c r="L18" s="4"/>
      <c r="M18" s="4"/>
      <c r="N18" s="5">
        <f t="shared" si="2"/>
        <v>0.14999999999999991</v>
      </c>
      <c r="O18" s="5">
        <f t="shared" si="3"/>
        <v>0.5</v>
      </c>
      <c r="P18" s="2"/>
      <c r="Q18" s="2"/>
    </row>
    <row r="19" spans="2:17" x14ac:dyDescent="0.25">
      <c r="B19" s="4">
        <v>36</v>
      </c>
      <c r="C19" s="5"/>
      <c r="D19" s="6">
        <f t="shared" si="0"/>
        <v>0.6399999999999999</v>
      </c>
      <c r="E19" s="5">
        <v>0.1</v>
      </c>
      <c r="F19" s="5">
        <v>0.05</v>
      </c>
      <c r="G19" s="5">
        <v>0.2</v>
      </c>
      <c r="H19" s="5">
        <v>0.01</v>
      </c>
      <c r="I19" s="5">
        <f t="shared" si="1"/>
        <v>1</v>
      </c>
      <c r="K19" s="4"/>
      <c r="L19" s="4"/>
      <c r="M19" s="4"/>
      <c r="N19" s="5">
        <f t="shared" si="2"/>
        <v>0.1399999999999999</v>
      </c>
      <c r="O19" s="5">
        <f t="shared" si="3"/>
        <v>0.5</v>
      </c>
      <c r="P19" s="2"/>
      <c r="Q19" s="2"/>
    </row>
    <row r="20" spans="2:17" x14ac:dyDescent="0.25">
      <c r="B20" s="4">
        <v>37</v>
      </c>
      <c r="C20" s="5"/>
      <c r="D20" s="6">
        <v>0.64</v>
      </c>
      <c r="E20" s="5">
        <v>0.1</v>
      </c>
      <c r="F20" s="5">
        <v>0.05</v>
      </c>
      <c r="G20" s="5">
        <v>0.2</v>
      </c>
      <c r="H20" s="5">
        <v>0.01</v>
      </c>
      <c r="I20" s="5">
        <f t="shared" si="1"/>
        <v>1</v>
      </c>
      <c r="K20" s="4"/>
      <c r="L20" s="4"/>
      <c r="M20" s="4"/>
      <c r="N20" s="5">
        <f t="shared" si="2"/>
        <v>0.14000000000000001</v>
      </c>
      <c r="O20" s="5">
        <f t="shared" si="3"/>
        <v>0.5</v>
      </c>
      <c r="P20" s="2"/>
      <c r="Q20" s="2"/>
    </row>
    <row r="21" spans="2:17" x14ac:dyDescent="0.25">
      <c r="B21" s="4">
        <v>38</v>
      </c>
      <c r="C21" s="5"/>
      <c r="D21" s="6">
        <v>0.64</v>
      </c>
      <c r="E21" s="5">
        <v>0.1</v>
      </c>
      <c r="F21" s="5">
        <v>0.05</v>
      </c>
      <c r="G21" s="5">
        <v>0.2</v>
      </c>
      <c r="H21" s="5">
        <v>0.01</v>
      </c>
      <c r="I21" s="5">
        <f t="shared" si="1"/>
        <v>1</v>
      </c>
      <c r="K21" s="4"/>
      <c r="L21" s="4"/>
      <c r="M21" s="4"/>
      <c r="N21" s="5">
        <f t="shared" si="2"/>
        <v>0.14000000000000001</v>
      </c>
      <c r="O21" s="5">
        <f t="shared" si="3"/>
        <v>0.5</v>
      </c>
      <c r="P21" s="2"/>
      <c r="Q21" s="2"/>
    </row>
    <row r="22" spans="2:17" x14ac:dyDescent="0.25">
      <c r="B22" s="4">
        <v>39</v>
      </c>
      <c r="C22" s="5"/>
      <c r="D22" s="6">
        <v>0.64</v>
      </c>
      <c r="E22" s="5">
        <v>0.1</v>
      </c>
      <c r="F22" s="5">
        <v>0.05</v>
      </c>
      <c r="G22" s="5">
        <v>0.2</v>
      </c>
      <c r="H22" s="5">
        <v>0.01</v>
      </c>
      <c r="I22" s="5">
        <f t="shared" si="1"/>
        <v>1</v>
      </c>
      <c r="K22" s="4"/>
      <c r="L22" s="4"/>
      <c r="M22" s="4"/>
      <c r="N22" s="5">
        <f t="shared" si="2"/>
        <v>0.14000000000000001</v>
      </c>
      <c r="O22" s="5">
        <f t="shared" si="3"/>
        <v>0.5</v>
      </c>
      <c r="P22" s="2"/>
      <c r="Q22" s="2"/>
    </row>
    <row r="23" spans="2:17" x14ac:dyDescent="0.25">
      <c r="B23" s="4">
        <v>40</v>
      </c>
      <c r="C23" s="5"/>
      <c r="D23" s="6">
        <v>0.64</v>
      </c>
      <c r="E23" s="5">
        <v>0.1</v>
      </c>
      <c r="F23" s="5">
        <v>0.05</v>
      </c>
      <c r="G23" s="5">
        <v>0.2</v>
      </c>
      <c r="H23" s="5">
        <v>0.01</v>
      </c>
      <c r="I23" s="5">
        <f t="shared" si="1"/>
        <v>1</v>
      </c>
      <c r="K23" s="4"/>
      <c r="L23" s="4"/>
      <c r="M23" s="4"/>
      <c r="N23" s="5">
        <f t="shared" si="2"/>
        <v>0.14000000000000001</v>
      </c>
      <c r="O23" s="5">
        <f t="shared" si="3"/>
        <v>0.5</v>
      </c>
      <c r="P23" s="2"/>
      <c r="Q23" s="2"/>
    </row>
    <row r="24" spans="2:17" x14ac:dyDescent="0.25">
      <c r="B24" s="4">
        <v>41</v>
      </c>
      <c r="C24" s="5">
        <v>0.05</v>
      </c>
      <c r="D24" s="6">
        <f t="shared" si="0"/>
        <v>0.59000000000000008</v>
      </c>
      <c r="E24" s="5">
        <v>0.1</v>
      </c>
      <c r="F24" s="5">
        <v>0.05</v>
      </c>
      <c r="G24" s="5">
        <v>0.2</v>
      </c>
      <c r="H24" s="5">
        <v>0.01</v>
      </c>
      <c r="I24" s="5">
        <f t="shared" si="1"/>
        <v>1.0000000000000002</v>
      </c>
      <c r="K24" s="7">
        <f>C24*0.8</f>
        <v>4.0000000000000008E-2</v>
      </c>
      <c r="L24" s="7">
        <f>C24*0.2</f>
        <v>1.0000000000000002E-2</v>
      </c>
      <c r="M24" s="4"/>
      <c r="N24" s="5">
        <f t="shared" si="2"/>
        <v>0.11499999999999999</v>
      </c>
      <c r="O24" s="5">
        <f t="shared" si="3"/>
        <v>0.47500000000000009</v>
      </c>
      <c r="P24" s="2"/>
      <c r="Q24" s="2"/>
    </row>
    <row r="25" spans="2:17" x14ac:dyDescent="0.25">
      <c r="B25" s="4">
        <v>42</v>
      </c>
      <c r="C25" s="5">
        <v>7.0000000000000007E-2</v>
      </c>
      <c r="D25" s="6">
        <f t="shared" si="0"/>
        <v>0.58000000000000007</v>
      </c>
      <c r="E25" s="5">
        <v>0.1</v>
      </c>
      <c r="F25" s="5">
        <v>0.05</v>
      </c>
      <c r="G25" s="5">
        <v>0.2</v>
      </c>
      <c r="H25" s="5">
        <v>0</v>
      </c>
      <c r="I25" s="5">
        <f t="shared" si="1"/>
        <v>1.0000000000000002</v>
      </c>
      <c r="K25" s="7">
        <f t="shared" ref="K25:K63" si="4">C25*0.8</f>
        <v>5.6000000000000008E-2</v>
      </c>
      <c r="L25" s="7">
        <f t="shared" ref="L25:L63" si="5">C25*0.2</f>
        <v>1.4000000000000002E-2</v>
      </c>
      <c r="M25" s="4"/>
      <c r="N25" s="5">
        <f t="shared" si="2"/>
        <v>0.11499999999999999</v>
      </c>
      <c r="O25" s="5">
        <f t="shared" si="3"/>
        <v>0.46500000000000008</v>
      </c>
      <c r="P25" s="2"/>
      <c r="Q25" s="2"/>
    </row>
    <row r="26" spans="2:17" x14ac:dyDescent="0.25">
      <c r="B26" s="4">
        <v>43</v>
      </c>
      <c r="C26" s="5">
        <v>0.08</v>
      </c>
      <c r="D26" s="6">
        <f t="shared" si="0"/>
        <v>0.57000000000000006</v>
      </c>
      <c r="E26" s="5">
        <v>0.1</v>
      </c>
      <c r="F26" s="5">
        <v>0.05</v>
      </c>
      <c r="G26" s="5">
        <v>0.2</v>
      </c>
      <c r="H26" s="5">
        <v>0</v>
      </c>
      <c r="I26" s="5">
        <f t="shared" si="1"/>
        <v>1</v>
      </c>
      <c r="K26" s="7">
        <f t="shared" si="4"/>
        <v>6.4000000000000001E-2</v>
      </c>
      <c r="L26" s="7">
        <f t="shared" si="5"/>
        <v>1.6E-2</v>
      </c>
      <c r="M26" s="4"/>
      <c r="N26" s="5">
        <f t="shared" si="2"/>
        <v>0.10999999999999999</v>
      </c>
      <c r="O26" s="5">
        <f t="shared" si="3"/>
        <v>0.46000000000000008</v>
      </c>
      <c r="P26" s="2"/>
      <c r="Q26" s="2"/>
    </row>
    <row r="27" spans="2:17" x14ac:dyDescent="0.25">
      <c r="B27" s="4">
        <v>44</v>
      </c>
      <c r="C27" s="5">
        <v>0.09</v>
      </c>
      <c r="D27" s="6">
        <f t="shared" si="0"/>
        <v>0.56000000000000005</v>
      </c>
      <c r="E27" s="5">
        <v>0.1</v>
      </c>
      <c r="F27" s="5">
        <v>0.05</v>
      </c>
      <c r="G27" s="5">
        <v>0.2</v>
      </c>
      <c r="H27" s="5">
        <v>0</v>
      </c>
      <c r="I27" s="5">
        <f t="shared" si="1"/>
        <v>1</v>
      </c>
      <c r="K27" s="7">
        <f t="shared" si="4"/>
        <v>7.1999999999999995E-2</v>
      </c>
      <c r="L27" s="7">
        <f t="shared" si="5"/>
        <v>1.7999999999999999E-2</v>
      </c>
      <c r="M27" s="4"/>
      <c r="N27" s="5">
        <f t="shared" si="2"/>
        <v>0.10499999999999998</v>
      </c>
      <c r="O27" s="5">
        <f t="shared" si="3"/>
        <v>0.45500000000000007</v>
      </c>
      <c r="P27" s="2"/>
      <c r="Q27" s="2"/>
    </row>
    <row r="28" spans="2:17" x14ac:dyDescent="0.25">
      <c r="B28" s="4">
        <v>45</v>
      </c>
      <c r="C28" s="5">
        <v>0.1</v>
      </c>
      <c r="D28" s="6">
        <f t="shared" si="0"/>
        <v>0.55000000000000004</v>
      </c>
      <c r="E28" s="5">
        <v>0.1</v>
      </c>
      <c r="F28" s="5">
        <v>0.05</v>
      </c>
      <c r="G28" s="5">
        <v>0.2</v>
      </c>
      <c r="H28" s="5">
        <v>0</v>
      </c>
      <c r="I28" s="5">
        <f t="shared" si="1"/>
        <v>1</v>
      </c>
      <c r="K28" s="7">
        <f t="shared" si="4"/>
        <v>8.0000000000000016E-2</v>
      </c>
      <c r="L28" s="7">
        <f t="shared" si="5"/>
        <v>2.0000000000000004E-2</v>
      </c>
      <c r="M28" s="4"/>
      <c r="N28" s="5">
        <f t="shared" si="2"/>
        <v>9.9999999999999978E-2</v>
      </c>
      <c r="O28" s="5">
        <f t="shared" si="3"/>
        <v>0.45000000000000007</v>
      </c>
      <c r="P28" s="2"/>
      <c r="Q28" s="2"/>
    </row>
    <row r="29" spans="2:17" x14ac:dyDescent="0.25">
      <c r="B29" s="4">
        <v>46</v>
      </c>
      <c r="C29" s="5">
        <v>0.11</v>
      </c>
      <c r="D29" s="6">
        <f t="shared" si="0"/>
        <v>0.54</v>
      </c>
      <c r="E29" s="5">
        <v>0.1</v>
      </c>
      <c r="F29" s="5">
        <v>0.05</v>
      </c>
      <c r="G29" s="5">
        <v>0.2</v>
      </c>
      <c r="H29" s="5">
        <v>0</v>
      </c>
      <c r="I29" s="5">
        <f t="shared" si="1"/>
        <v>1</v>
      </c>
      <c r="K29" s="7">
        <f t="shared" si="4"/>
        <v>8.8000000000000009E-2</v>
      </c>
      <c r="L29" s="7">
        <f t="shared" si="5"/>
        <v>2.2000000000000002E-2</v>
      </c>
      <c r="M29" s="4"/>
      <c r="N29" s="5">
        <f t="shared" si="2"/>
        <v>9.4999999999999973E-2</v>
      </c>
      <c r="O29" s="5">
        <f t="shared" si="3"/>
        <v>0.44500000000000006</v>
      </c>
      <c r="P29" s="2"/>
      <c r="Q29" s="2"/>
    </row>
    <row r="30" spans="2:17" x14ac:dyDescent="0.25">
      <c r="B30" s="4">
        <v>47</v>
      </c>
      <c r="C30" s="5">
        <v>0.12</v>
      </c>
      <c r="D30" s="6">
        <f t="shared" si="0"/>
        <v>0.53</v>
      </c>
      <c r="E30" s="5">
        <v>0.1</v>
      </c>
      <c r="F30" s="5">
        <v>0.05</v>
      </c>
      <c r="G30" s="5">
        <v>0.2</v>
      </c>
      <c r="H30" s="5">
        <v>0</v>
      </c>
      <c r="I30" s="5">
        <f t="shared" si="1"/>
        <v>1</v>
      </c>
      <c r="K30" s="7">
        <f t="shared" si="4"/>
        <v>9.6000000000000002E-2</v>
      </c>
      <c r="L30" s="7">
        <f t="shared" si="5"/>
        <v>2.4E-2</v>
      </c>
      <c r="M30" s="4"/>
      <c r="N30" s="5">
        <f t="shared" si="2"/>
        <v>8.9999999999999969E-2</v>
      </c>
      <c r="O30" s="5">
        <f t="shared" si="3"/>
        <v>0.44000000000000006</v>
      </c>
      <c r="P30" s="2"/>
      <c r="Q30" s="2"/>
    </row>
    <row r="31" spans="2:17" x14ac:dyDescent="0.25">
      <c r="B31" s="4">
        <v>48</v>
      </c>
      <c r="C31" s="5">
        <v>0.13</v>
      </c>
      <c r="D31" s="6">
        <f t="shared" si="0"/>
        <v>0.52</v>
      </c>
      <c r="E31" s="5">
        <v>0.1</v>
      </c>
      <c r="F31" s="5">
        <v>0.05</v>
      </c>
      <c r="G31" s="5">
        <v>0.2</v>
      </c>
      <c r="H31" s="5">
        <v>0</v>
      </c>
      <c r="I31" s="5">
        <f t="shared" si="1"/>
        <v>1</v>
      </c>
      <c r="K31" s="7">
        <f t="shared" si="4"/>
        <v>0.10400000000000001</v>
      </c>
      <c r="L31" s="7">
        <f t="shared" si="5"/>
        <v>2.6000000000000002E-2</v>
      </c>
      <c r="M31" s="4"/>
      <c r="N31" s="5">
        <f t="shared" si="2"/>
        <v>8.4999999999999964E-2</v>
      </c>
      <c r="O31" s="5">
        <f t="shared" si="3"/>
        <v>0.43500000000000005</v>
      </c>
      <c r="P31" s="2"/>
      <c r="Q31" s="2"/>
    </row>
    <row r="32" spans="2:17" x14ac:dyDescent="0.25">
      <c r="B32" s="4">
        <v>49</v>
      </c>
      <c r="C32" s="5">
        <v>0.14000000000000001</v>
      </c>
      <c r="D32" s="6">
        <f t="shared" si="0"/>
        <v>0.51</v>
      </c>
      <c r="E32" s="5">
        <v>0.1</v>
      </c>
      <c r="F32" s="5">
        <v>0.05</v>
      </c>
      <c r="G32" s="5">
        <v>0.2</v>
      </c>
      <c r="H32" s="5">
        <v>0</v>
      </c>
      <c r="I32" s="5">
        <f t="shared" si="1"/>
        <v>1</v>
      </c>
      <c r="K32" s="7">
        <f t="shared" si="4"/>
        <v>0.11200000000000002</v>
      </c>
      <c r="L32" s="7">
        <f t="shared" si="5"/>
        <v>2.8000000000000004E-2</v>
      </c>
      <c r="M32" s="4"/>
      <c r="N32" s="5">
        <f t="shared" si="2"/>
        <v>7.999999999999996E-2</v>
      </c>
      <c r="O32" s="5">
        <f t="shared" si="3"/>
        <v>0.43000000000000005</v>
      </c>
      <c r="P32" s="2"/>
      <c r="Q32" s="2"/>
    </row>
    <row r="33" spans="2:17" x14ac:dyDescent="0.25">
      <c r="B33" s="4">
        <v>50</v>
      </c>
      <c r="C33" s="5">
        <v>0.15</v>
      </c>
      <c r="D33" s="6">
        <f t="shared" si="0"/>
        <v>0.49999999999999994</v>
      </c>
      <c r="E33" s="5">
        <v>0.1</v>
      </c>
      <c r="F33" s="5">
        <v>0.05</v>
      </c>
      <c r="G33" s="5">
        <v>0.2</v>
      </c>
      <c r="H33" s="5">
        <v>0</v>
      </c>
      <c r="I33" s="5">
        <f t="shared" si="1"/>
        <v>1</v>
      </c>
      <c r="K33" s="7">
        <f t="shared" si="4"/>
        <v>0.12</v>
      </c>
      <c r="L33" s="7">
        <f t="shared" si="5"/>
        <v>0.03</v>
      </c>
      <c r="M33" s="4"/>
      <c r="N33" s="5">
        <f t="shared" si="2"/>
        <v>7.49999999999999E-2</v>
      </c>
      <c r="O33" s="5">
        <f t="shared" si="3"/>
        <v>0.42500000000000004</v>
      </c>
      <c r="P33" s="2"/>
      <c r="Q33" s="2"/>
    </row>
    <row r="34" spans="2:17" x14ac:dyDescent="0.25">
      <c r="B34" s="4">
        <v>51</v>
      </c>
      <c r="C34" s="5">
        <v>0.16</v>
      </c>
      <c r="D34" s="6">
        <f t="shared" si="0"/>
        <v>0.48999999999999994</v>
      </c>
      <c r="E34" s="5">
        <v>0.1</v>
      </c>
      <c r="F34" s="5">
        <v>0.05</v>
      </c>
      <c r="G34" s="5">
        <v>0.2</v>
      </c>
      <c r="H34" s="5">
        <v>0</v>
      </c>
      <c r="I34" s="5">
        <f t="shared" si="1"/>
        <v>1</v>
      </c>
      <c r="K34" s="7">
        <f t="shared" si="4"/>
        <v>0.128</v>
      </c>
      <c r="L34" s="7">
        <f t="shared" si="5"/>
        <v>3.2000000000000001E-2</v>
      </c>
      <c r="M34" s="4"/>
      <c r="N34" s="5">
        <f t="shared" si="2"/>
        <v>6.9999999999999896E-2</v>
      </c>
      <c r="O34" s="5">
        <f t="shared" si="3"/>
        <v>0.42000000000000004</v>
      </c>
      <c r="P34" s="2"/>
      <c r="Q34" s="2"/>
    </row>
    <row r="35" spans="2:17" x14ac:dyDescent="0.25">
      <c r="B35" s="4">
        <v>52</v>
      </c>
      <c r="C35" s="5">
        <v>0.17</v>
      </c>
      <c r="D35" s="6">
        <f t="shared" si="0"/>
        <v>0.48000000000000004</v>
      </c>
      <c r="E35" s="5">
        <v>0.1</v>
      </c>
      <c r="F35" s="5">
        <v>0.05</v>
      </c>
      <c r="G35" s="5">
        <v>0.2</v>
      </c>
      <c r="H35" s="5">
        <v>0</v>
      </c>
      <c r="I35" s="5">
        <f t="shared" si="1"/>
        <v>1</v>
      </c>
      <c r="K35" s="7">
        <f t="shared" si="4"/>
        <v>0.13600000000000001</v>
      </c>
      <c r="L35" s="7">
        <f t="shared" si="5"/>
        <v>3.4000000000000002E-2</v>
      </c>
      <c r="M35" s="4"/>
      <c r="N35" s="5">
        <f t="shared" si="2"/>
        <v>6.5000000000000002E-2</v>
      </c>
      <c r="O35" s="5">
        <f t="shared" si="3"/>
        <v>0.41500000000000004</v>
      </c>
      <c r="P35" s="2"/>
      <c r="Q35" s="2"/>
    </row>
    <row r="36" spans="2:17" x14ac:dyDescent="0.25">
      <c r="B36" s="4">
        <v>53</v>
      </c>
      <c r="C36" s="5">
        <v>0.18</v>
      </c>
      <c r="D36" s="6">
        <f t="shared" si="0"/>
        <v>0.47000000000000003</v>
      </c>
      <c r="E36" s="5">
        <v>0.1</v>
      </c>
      <c r="F36" s="5">
        <v>0.05</v>
      </c>
      <c r="G36" s="5">
        <v>0.2</v>
      </c>
      <c r="H36" s="5">
        <v>0</v>
      </c>
      <c r="I36" s="5">
        <f t="shared" si="1"/>
        <v>1</v>
      </c>
      <c r="K36" s="7">
        <f t="shared" si="4"/>
        <v>0.14399999999999999</v>
      </c>
      <c r="L36" s="7">
        <f t="shared" si="5"/>
        <v>3.5999999999999997E-2</v>
      </c>
      <c r="M36" s="4"/>
      <c r="N36" s="5">
        <f t="shared" si="2"/>
        <v>0.06</v>
      </c>
      <c r="O36" s="5">
        <f t="shared" si="3"/>
        <v>0.41000000000000003</v>
      </c>
      <c r="P36" s="2"/>
      <c r="Q36" s="2"/>
    </row>
    <row r="37" spans="2:17" x14ac:dyDescent="0.25">
      <c r="B37" s="4">
        <v>54</v>
      </c>
      <c r="C37" s="5">
        <v>0.19</v>
      </c>
      <c r="D37" s="6">
        <f t="shared" si="0"/>
        <v>0.46</v>
      </c>
      <c r="E37" s="5">
        <v>0.1</v>
      </c>
      <c r="F37" s="5">
        <v>0.05</v>
      </c>
      <c r="G37" s="5">
        <v>0.2</v>
      </c>
      <c r="H37" s="5">
        <v>0</v>
      </c>
      <c r="I37" s="5">
        <f t="shared" si="1"/>
        <v>1</v>
      </c>
      <c r="K37" s="7">
        <f t="shared" si="4"/>
        <v>0.15200000000000002</v>
      </c>
      <c r="L37" s="7">
        <f t="shared" si="5"/>
        <v>3.8000000000000006E-2</v>
      </c>
      <c r="M37" s="4"/>
      <c r="N37" s="5">
        <f t="shared" si="2"/>
        <v>5.4999999999999993E-2</v>
      </c>
      <c r="O37" s="5">
        <f t="shared" si="3"/>
        <v>0.40500000000000003</v>
      </c>
      <c r="P37" s="2"/>
      <c r="Q37" s="2"/>
    </row>
    <row r="38" spans="2:17" x14ac:dyDescent="0.25">
      <c r="B38" s="4">
        <v>55</v>
      </c>
      <c r="C38" s="5">
        <v>0.2</v>
      </c>
      <c r="D38" s="6">
        <f t="shared" si="0"/>
        <v>0.45</v>
      </c>
      <c r="E38" s="5">
        <v>0.1</v>
      </c>
      <c r="F38" s="5">
        <v>0.05</v>
      </c>
      <c r="G38" s="5">
        <v>0.2</v>
      </c>
      <c r="H38" s="5">
        <v>0</v>
      </c>
      <c r="I38" s="5">
        <f t="shared" si="1"/>
        <v>1</v>
      </c>
      <c r="K38" s="7">
        <f t="shared" si="4"/>
        <v>0.16000000000000003</v>
      </c>
      <c r="L38" s="7">
        <f t="shared" si="5"/>
        <v>4.0000000000000008E-2</v>
      </c>
      <c r="M38" s="4"/>
      <c r="N38" s="5">
        <f t="shared" si="2"/>
        <v>4.9999999999999989E-2</v>
      </c>
      <c r="O38" s="5">
        <f t="shared" si="3"/>
        <v>0.4</v>
      </c>
      <c r="P38" s="2"/>
      <c r="Q38" s="2"/>
    </row>
    <row r="39" spans="2:17" x14ac:dyDescent="0.25">
      <c r="B39" s="4">
        <v>56</v>
      </c>
      <c r="C39" s="5">
        <v>0.21</v>
      </c>
      <c r="D39" s="6">
        <f t="shared" si="0"/>
        <v>0.44</v>
      </c>
      <c r="E39" s="5">
        <v>0.1</v>
      </c>
      <c r="F39" s="5">
        <v>0.05</v>
      </c>
      <c r="G39" s="5">
        <v>0.2</v>
      </c>
      <c r="H39" s="5">
        <v>0</v>
      </c>
      <c r="I39" s="5">
        <f t="shared" si="1"/>
        <v>1</v>
      </c>
      <c r="K39" s="7">
        <f t="shared" si="4"/>
        <v>0.16800000000000001</v>
      </c>
      <c r="L39" s="7">
        <f t="shared" si="5"/>
        <v>4.2000000000000003E-2</v>
      </c>
      <c r="M39" s="4"/>
      <c r="N39" s="5">
        <f t="shared" si="2"/>
        <v>4.4999999999999984E-2</v>
      </c>
      <c r="O39" s="5">
        <f t="shared" si="3"/>
        <v>0.39500000000000002</v>
      </c>
      <c r="P39" s="2"/>
      <c r="Q39" s="2"/>
    </row>
    <row r="40" spans="2:17" x14ac:dyDescent="0.25">
      <c r="B40" s="4">
        <v>57</v>
      </c>
      <c r="C40" s="5">
        <v>0.22</v>
      </c>
      <c r="D40" s="6">
        <f t="shared" si="0"/>
        <v>0.43</v>
      </c>
      <c r="E40" s="5">
        <v>0.1</v>
      </c>
      <c r="F40" s="5">
        <v>0.05</v>
      </c>
      <c r="G40" s="5">
        <v>0.2</v>
      </c>
      <c r="H40" s="5">
        <v>0</v>
      </c>
      <c r="I40" s="5">
        <f t="shared" si="1"/>
        <v>1</v>
      </c>
      <c r="K40" s="7">
        <f t="shared" si="4"/>
        <v>0.17600000000000002</v>
      </c>
      <c r="L40" s="7">
        <f t="shared" si="5"/>
        <v>4.4000000000000004E-2</v>
      </c>
      <c r="M40" s="4"/>
      <c r="N40" s="5">
        <f t="shared" si="2"/>
        <v>3.999999999999998E-2</v>
      </c>
      <c r="O40" s="5">
        <f t="shared" si="3"/>
        <v>0.39</v>
      </c>
      <c r="P40" s="2"/>
      <c r="Q40" s="2"/>
    </row>
    <row r="41" spans="2:17" x14ac:dyDescent="0.25">
      <c r="B41" s="4">
        <v>58</v>
      </c>
      <c r="C41" s="5">
        <v>0.23</v>
      </c>
      <c r="D41" s="6">
        <f t="shared" si="0"/>
        <v>0.42</v>
      </c>
      <c r="E41" s="5">
        <v>0.1</v>
      </c>
      <c r="F41" s="5">
        <v>0.05</v>
      </c>
      <c r="G41" s="5">
        <v>0.2</v>
      </c>
      <c r="H41" s="5">
        <v>0</v>
      </c>
      <c r="I41" s="5">
        <f t="shared" si="1"/>
        <v>1</v>
      </c>
      <c r="K41" s="7">
        <f t="shared" si="4"/>
        <v>0.18400000000000002</v>
      </c>
      <c r="L41" s="7">
        <f t="shared" si="5"/>
        <v>4.6000000000000006E-2</v>
      </c>
      <c r="M41" s="4"/>
      <c r="N41" s="5">
        <f t="shared" si="2"/>
        <v>3.4999999999999976E-2</v>
      </c>
      <c r="O41" s="5">
        <f t="shared" si="3"/>
        <v>0.38500000000000001</v>
      </c>
      <c r="P41" s="2"/>
      <c r="Q41" s="2"/>
    </row>
    <row r="42" spans="2:17" x14ac:dyDescent="0.25">
      <c r="B42" s="4">
        <v>59</v>
      </c>
      <c r="C42" s="5">
        <v>0.24</v>
      </c>
      <c r="D42" s="6">
        <f t="shared" si="0"/>
        <v>0.41</v>
      </c>
      <c r="E42" s="5">
        <v>0.1</v>
      </c>
      <c r="F42" s="5">
        <v>0.05</v>
      </c>
      <c r="G42" s="5">
        <v>0.2</v>
      </c>
      <c r="H42" s="5">
        <v>0</v>
      </c>
      <c r="I42" s="5">
        <f t="shared" si="1"/>
        <v>1</v>
      </c>
      <c r="K42" s="7">
        <f t="shared" si="4"/>
        <v>0.192</v>
      </c>
      <c r="L42" s="7">
        <f t="shared" si="5"/>
        <v>4.8000000000000001E-2</v>
      </c>
      <c r="M42" s="4"/>
      <c r="N42" s="5">
        <f t="shared" si="2"/>
        <v>2.9999999999999971E-2</v>
      </c>
      <c r="O42" s="5">
        <f t="shared" si="3"/>
        <v>0.38</v>
      </c>
      <c r="P42" s="2"/>
      <c r="Q42" s="2"/>
    </row>
    <row r="43" spans="2:17" x14ac:dyDescent="0.25">
      <c r="B43" s="4">
        <v>60</v>
      </c>
      <c r="C43" s="5">
        <v>0.25</v>
      </c>
      <c r="D43" s="6">
        <f t="shared" si="0"/>
        <v>0.39999999999999997</v>
      </c>
      <c r="E43" s="5">
        <v>0.1</v>
      </c>
      <c r="F43" s="5">
        <v>0.05</v>
      </c>
      <c r="G43" s="5">
        <v>0.2</v>
      </c>
      <c r="H43" s="5">
        <v>0</v>
      </c>
      <c r="I43" s="5">
        <f t="shared" si="1"/>
        <v>1</v>
      </c>
      <c r="K43" s="7">
        <f t="shared" si="4"/>
        <v>0.2</v>
      </c>
      <c r="L43" s="7">
        <f t="shared" si="5"/>
        <v>0.05</v>
      </c>
      <c r="M43" s="4"/>
      <c r="N43" s="5">
        <f t="shared" si="2"/>
        <v>2.4999999999999967E-2</v>
      </c>
      <c r="O43" s="5">
        <f t="shared" si="3"/>
        <v>0.375</v>
      </c>
      <c r="P43" s="2"/>
      <c r="Q43" s="2"/>
    </row>
    <row r="44" spans="2:17" x14ac:dyDescent="0.25">
      <c r="B44" s="4">
        <v>61</v>
      </c>
      <c r="C44" s="5">
        <v>0.26</v>
      </c>
      <c r="D44" s="6">
        <f t="shared" si="0"/>
        <v>0.38999999999999996</v>
      </c>
      <c r="E44" s="5">
        <v>0.1</v>
      </c>
      <c r="F44" s="5">
        <v>0.05</v>
      </c>
      <c r="G44" s="5">
        <v>0.2</v>
      </c>
      <c r="H44" s="5">
        <v>0</v>
      </c>
      <c r="I44" s="5">
        <f t="shared" si="1"/>
        <v>1</v>
      </c>
      <c r="K44" s="7">
        <f t="shared" si="4"/>
        <v>0.20800000000000002</v>
      </c>
      <c r="L44" s="7">
        <f t="shared" si="5"/>
        <v>5.2000000000000005E-2</v>
      </c>
      <c r="M44" s="4"/>
      <c r="N44" s="5">
        <f t="shared" si="2"/>
        <v>1.9999999999999962E-2</v>
      </c>
      <c r="O44" s="5">
        <f t="shared" si="3"/>
        <v>0.37</v>
      </c>
      <c r="P44" s="2"/>
      <c r="Q44" s="2"/>
    </row>
    <row r="45" spans="2:17" x14ac:dyDescent="0.25">
      <c r="B45" s="4">
        <v>62</v>
      </c>
      <c r="C45" s="5">
        <v>0.27</v>
      </c>
      <c r="D45" s="6">
        <f t="shared" si="0"/>
        <v>0.37999999999999995</v>
      </c>
      <c r="E45" s="5">
        <v>0.1</v>
      </c>
      <c r="F45" s="5">
        <v>0.05</v>
      </c>
      <c r="G45" s="5">
        <v>0.2</v>
      </c>
      <c r="H45" s="5">
        <v>0</v>
      </c>
      <c r="I45" s="5">
        <f t="shared" si="1"/>
        <v>1</v>
      </c>
      <c r="K45" s="7">
        <f t="shared" si="4"/>
        <v>0.21600000000000003</v>
      </c>
      <c r="L45" s="7">
        <f t="shared" si="5"/>
        <v>5.4000000000000006E-2</v>
      </c>
      <c r="M45" s="4"/>
      <c r="N45" s="5">
        <f t="shared" si="2"/>
        <v>1.4999999999999958E-2</v>
      </c>
      <c r="O45" s="5">
        <f t="shared" si="3"/>
        <v>0.36499999999999999</v>
      </c>
      <c r="P45" s="2"/>
      <c r="Q45" s="2"/>
    </row>
    <row r="46" spans="2:17" x14ac:dyDescent="0.25">
      <c r="B46" s="4">
        <v>63</v>
      </c>
      <c r="C46" s="5">
        <v>0.28000000000000003</v>
      </c>
      <c r="D46" s="6">
        <f t="shared" si="0"/>
        <v>0.36999999999999994</v>
      </c>
      <c r="E46" s="5">
        <v>0.1</v>
      </c>
      <c r="F46" s="5">
        <v>0.05</v>
      </c>
      <c r="G46" s="5">
        <v>0.2</v>
      </c>
      <c r="H46" s="5">
        <v>0</v>
      </c>
      <c r="I46" s="5">
        <f t="shared" si="1"/>
        <v>1</v>
      </c>
      <c r="K46" s="7">
        <f t="shared" si="4"/>
        <v>0.22400000000000003</v>
      </c>
      <c r="L46" s="7">
        <f t="shared" si="5"/>
        <v>5.6000000000000008E-2</v>
      </c>
      <c r="M46" s="4"/>
      <c r="N46" s="5">
        <f t="shared" si="2"/>
        <v>9.9999999999999534E-3</v>
      </c>
      <c r="O46" s="5">
        <f t="shared" si="3"/>
        <v>0.36</v>
      </c>
      <c r="P46" s="2"/>
      <c r="Q46" s="2"/>
    </row>
    <row r="47" spans="2:17" x14ac:dyDescent="0.25">
      <c r="B47" s="4">
        <v>64</v>
      </c>
      <c r="C47" s="5">
        <v>0.28999999999999998</v>
      </c>
      <c r="D47" s="6">
        <f t="shared" si="0"/>
        <v>0.36000000000000004</v>
      </c>
      <c r="E47" s="5">
        <v>0.1</v>
      </c>
      <c r="F47" s="5">
        <v>0.05</v>
      </c>
      <c r="G47" s="5">
        <v>0.2</v>
      </c>
      <c r="H47" s="5">
        <v>0</v>
      </c>
      <c r="I47" s="5">
        <f t="shared" si="1"/>
        <v>1</v>
      </c>
      <c r="K47" s="7">
        <f t="shared" si="4"/>
        <v>0.23199999999999998</v>
      </c>
      <c r="L47" s="7">
        <f t="shared" si="5"/>
        <v>5.7999999999999996E-2</v>
      </c>
      <c r="M47" s="4"/>
      <c r="N47" s="5">
        <f t="shared" si="2"/>
        <v>4.9999999999999489E-3</v>
      </c>
      <c r="O47" s="5">
        <f t="shared" si="3"/>
        <v>0.35500000000000009</v>
      </c>
      <c r="P47" s="2"/>
      <c r="Q47" s="2"/>
    </row>
    <row r="48" spans="2:17" x14ac:dyDescent="0.25">
      <c r="B48" s="4">
        <v>65</v>
      </c>
      <c r="C48" s="5">
        <v>0.3</v>
      </c>
      <c r="D48" s="6">
        <f t="shared" si="0"/>
        <v>0.35000000000000003</v>
      </c>
      <c r="E48" s="5">
        <v>0.1</v>
      </c>
      <c r="F48" s="5">
        <v>0.05</v>
      </c>
      <c r="G48" s="5">
        <v>0.2</v>
      </c>
      <c r="H48" s="5">
        <v>0</v>
      </c>
      <c r="I48" s="5">
        <f t="shared" si="1"/>
        <v>1</v>
      </c>
      <c r="K48" s="7">
        <f t="shared" si="4"/>
        <v>0.24</v>
      </c>
      <c r="L48" s="7">
        <f t="shared" si="5"/>
        <v>0.06</v>
      </c>
      <c r="M48" s="4"/>
      <c r="N48" s="5">
        <f t="shared" si="2"/>
        <v>0</v>
      </c>
      <c r="O48" s="5">
        <f t="shared" si="3"/>
        <v>0.35000000000000009</v>
      </c>
      <c r="P48" s="2"/>
      <c r="Q48" s="2"/>
    </row>
    <row r="49" spans="2:17" x14ac:dyDescent="0.25">
      <c r="B49" s="4">
        <v>66</v>
      </c>
      <c r="C49" s="5">
        <v>0.31</v>
      </c>
      <c r="D49" s="6">
        <f t="shared" si="0"/>
        <v>0.34</v>
      </c>
      <c r="E49" s="5">
        <v>0.1</v>
      </c>
      <c r="F49" s="5">
        <v>0.05</v>
      </c>
      <c r="G49" s="5">
        <v>0.2</v>
      </c>
      <c r="H49" s="5">
        <v>0</v>
      </c>
      <c r="I49" s="5">
        <f t="shared" si="1"/>
        <v>1</v>
      </c>
      <c r="K49" s="7">
        <f t="shared" si="4"/>
        <v>0.248</v>
      </c>
      <c r="L49" s="7">
        <f t="shared" si="5"/>
        <v>6.2E-2</v>
      </c>
      <c r="M49" s="4"/>
      <c r="N49" s="5"/>
      <c r="O49" s="5">
        <f t="shared" si="3"/>
        <v>0.34500000000000003</v>
      </c>
      <c r="P49" s="2"/>
      <c r="Q49" s="2"/>
    </row>
    <row r="50" spans="2:17" x14ac:dyDescent="0.25">
      <c r="B50" s="4">
        <v>67</v>
      </c>
      <c r="C50" s="5">
        <v>0.32</v>
      </c>
      <c r="D50" s="6">
        <f t="shared" si="0"/>
        <v>0.33</v>
      </c>
      <c r="E50" s="5">
        <v>0.1</v>
      </c>
      <c r="F50" s="5">
        <v>0.05</v>
      </c>
      <c r="G50" s="5">
        <v>0.2</v>
      </c>
      <c r="H50" s="5">
        <v>0</v>
      </c>
      <c r="I50" s="5">
        <f t="shared" si="1"/>
        <v>1</v>
      </c>
      <c r="K50" s="7">
        <f t="shared" si="4"/>
        <v>0.25600000000000001</v>
      </c>
      <c r="L50" s="7">
        <f t="shared" si="5"/>
        <v>6.4000000000000001E-2</v>
      </c>
      <c r="M50" s="4"/>
      <c r="N50" s="5"/>
      <c r="O50" s="5">
        <f t="shared" si="3"/>
        <v>0.34</v>
      </c>
      <c r="P50" s="2"/>
      <c r="Q50" s="2"/>
    </row>
    <row r="51" spans="2:17" x14ac:dyDescent="0.25">
      <c r="B51" s="4">
        <v>68</v>
      </c>
      <c r="C51" s="5">
        <v>0.33</v>
      </c>
      <c r="D51" s="6">
        <f t="shared" si="0"/>
        <v>0.32</v>
      </c>
      <c r="E51" s="5">
        <v>0.1</v>
      </c>
      <c r="F51" s="5">
        <v>0.05</v>
      </c>
      <c r="G51" s="5">
        <v>0.2</v>
      </c>
      <c r="H51" s="5">
        <v>0</v>
      </c>
      <c r="I51" s="5">
        <f t="shared" si="1"/>
        <v>1</v>
      </c>
      <c r="K51" s="7">
        <f t="shared" si="4"/>
        <v>0.26400000000000001</v>
      </c>
      <c r="L51" s="7">
        <f t="shared" si="5"/>
        <v>6.6000000000000003E-2</v>
      </c>
      <c r="M51" s="4"/>
      <c r="N51" s="5"/>
      <c r="O51" s="5">
        <f t="shared" si="3"/>
        <v>0.33500000000000002</v>
      </c>
      <c r="P51" s="2"/>
      <c r="Q51" s="2"/>
    </row>
    <row r="52" spans="2:17" x14ac:dyDescent="0.25">
      <c r="B52" s="4">
        <v>69</v>
      </c>
      <c r="C52" s="5">
        <v>0.34</v>
      </c>
      <c r="D52" s="6">
        <f t="shared" si="0"/>
        <v>0.31</v>
      </c>
      <c r="E52" s="5">
        <v>0.1</v>
      </c>
      <c r="F52" s="5">
        <v>0.05</v>
      </c>
      <c r="G52" s="5">
        <v>0.2</v>
      </c>
      <c r="H52" s="5">
        <v>0</v>
      </c>
      <c r="I52" s="5">
        <f t="shared" si="1"/>
        <v>1</v>
      </c>
      <c r="K52" s="7">
        <f t="shared" si="4"/>
        <v>0.27200000000000002</v>
      </c>
      <c r="L52" s="7">
        <f t="shared" si="5"/>
        <v>6.8000000000000005E-2</v>
      </c>
      <c r="M52" s="4"/>
      <c r="N52" s="5"/>
      <c r="O52" s="5">
        <f t="shared" si="3"/>
        <v>0.33</v>
      </c>
      <c r="P52" s="2"/>
      <c r="Q52" s="2"/>
    </row>
    <row r="53" spans="2:17" x14ac:dyDescent="0.25">
      <c r="B53" s="4">
        <v>70</v>
      </c>
      <c r="C53" s="5">
        <v>0.35</v>
      </c>
      <c r="D53" s="6">
        <f t="shared" si="0"/>
        <v>0.3</v>
      </c>
      <c r="E53" s="5">
        <v>0.1</v>
      </c>
      <c r="F53" s="5">
        <v>0.05</v>
      </c>
      <c r="G53" s="5">
        <v>0.2</v>
      </c>
      <c r="H53" s="5">
        <v>0</v>
      </c>
      <c r="I53" s="5">
        <f t="shared" si="1"/>
        <v>1</v>
      </c>
      <c r="K53" s="7">
        <f t="shared" si="4"/>
        <v>0.27999999999999997</v>
      </c>
      <c r="L53" s="7">
        <f t="shared" si="5"/>
        <v>6.9999999999999993E-2</v>
      </c>
      <c r="M53" s="4"/>
      <c r="N53" s="5"/>
      <c r="O53" s="5">
        <f t="shared" si="3"/>
        <v>0.32500000000000001</v>
      </c>
      <c r="P53" s="2"/>
      <c r="Q53" s="2"/>
    </row>
    <row r="54" spans="2:17" x14ac:dyDescent="0.25">
      <c r="B54" s="4">
        <v>71</v>
      </c>
      <c r="C54" s="5">
        <v>0.36</v>
      </c>
      <c r="D54" s="6">
        <f t="shared" si="0"/>
        <v>0.28999999999999998</v>
      </c>
      <c r="E54" s="5">
        <v>0.1</v>
      </c>
      <c r="F54" s="5">
        <v>0.05</v>
      </c>
      <c r="G54" s="5">
        <v>0.2</v>
      </c>
      <c r="H54" s="5">
        <v>0</v>
      </c>
      <c r="I54" s="5">
        <f t="shared" si="1"/>
        <v>1</v>
      </c>
      <c r="K54" s="7">
        <f t="shared" si="4"/>
        <v>0.28799999999999998</v>
      </c>
      <c r="L54" s="7">
        <f t="shared" si="5"/>
        <v>7.1999999999999995E-2</v>
      </c>
      <c r="M54" s="4"/>
      <c r="N54" s="5"/>
      <c r="O54" s="5">
        <f t="shared" si="3"/>
        <v>0.32</v>
      </c>
      <c r="P54" s="2"/>
      <c r="Q54" s="2"/>
    </row>
    <row r="55" spans="2:17" x14ac:dyDescent="0.25">
      <c r="B55" s="4">
        <v>72</v>
      </c>
      <c r="C55" s="5">
        <v>0.37</v>
      </c>
      <c r="D55" s="6">
        <f t="shared" si="0"/>
        <v>0.27999999999999997</v>
      </c>
      <c r="E55" s="5">
        <v>0.1</v>
      </c>
      <c r="F55" s="5">
        <v>0.05</v>
      </c>
      <c r="G55" s="5">
        <v>0.2</v>
      </c>
      <c r="H55" s="5">
        <v>0</v>
      </c>
      <c r="I55" s="5">
        <f t="shared" si="1"/>
        <v>1</v>
      </c>
      <c r="K55" s="7">
        <f t="shared" si="4"/>
        <v>0.29599999999999999</v>
      </c>
      <c r="L55" s="7">
        <f t="shared" si="5"/>
        <v>7.3999999999999996E-2</v>
      </c>
      <c r="M55" s="4"/>
      <c r="N55" s="5"/>
      <c r="O55" s="5">
        <f t="shared" si="3"/>
        <v>0.315</v>
      </c>
      <c r="P55" s="2"/>
      <c r="Q55" s="2"/>
    </row>
    <row r="56" spans="2:17" x14ac:dyDescent="0.25">
      <c r="B56" s="4">
        <v>73</v>
      </c>
      <c r="C56" s="5">
        <v>0.38</v>
      </c>
      <c r="D56" s="6">
        <f t="shared" si="0"/>
        <v>0.26999999999999996</v>
      </c>
      <c r="E56" s="5">
        <v>0.1</v>
      </c>
      <c r="F56" s="5">
        <v>0.05</v>
      </c>
      <c r="G56" s="5">
        <v>0.2</v>
      </c>
      <c r="H56" s="5">
        <v>0</v>
      </c>
      <c r="I56" s="5">
        <f t="shared" si="1"/>
        <v>1</v>
      </c>
      <c r="K56" s="7">
        <f t="shared" si="4"/>
        <v>0.30400000000000005</v>
      </c>
      <c r="L56" s="7">
        <f t="shared" si="5"/>
        <v>7.6000000000000012E-2</v>
      </c>
      <c r="M56" s="4"/>
      <c r="N56" s="5"/>
      <c r="O56" s="5">
        <f t="shared" si="3"/>
        <v>0.31</v>
      </c>
      <c r="P56" s="2"/>
      <c r="Q56" s="2"/>
    </row>
    <row r="57" spans="2:17" x14ac:dyDescent="0.25">
      <c r="B57" s="4">
        <v>74</v>
      </c>
      <c r="C57" s="5">
        <v>0.39</v>
      </c>
      <c r="D57" s="6">
        <f t="shared" si="0"/>
        <v>0.26</v>
      </c>
      <c r="E57" s="5">
        <v>0.1</v>
      </c>
      <c r="F57" s="5">
        <v>0.05</v>
      </c>
      <c r="G57" s="5">
        <v>0.2</v>
      </c>
      <c r="H57" s="5">
        <v>0</v>
      </c>
      <c r="I57" s="5">
        <f t="shared" si="1"/>
        <v>1</v>
      </c>
      <c r="K57" s="7">
        <f t="shared" si="4"/>
        <v>0.31200000000000006</v>
      </c>
      <c r="L57" s="7">
        <f t="shared" si="5"/>
        <v>7.8000000000000014E-2</v>
      </c>
      <c r="M57" s="4"/>
      <c r="N57" s="5"/>
      <c r="O57" s="5">
        <f t="shared" si="3"/>
        <v>0.30499999999999999</v>
      </c>
      <c r="P57" s="2"/>
      <c r="Q57" s="2"/>
    </row>
    <row r="58" spans="2:17" x14ac:dyDescent="0.25">
      <c r="B58" s="4">
        <v>75</v>
      </c>
      <c r="C58" s="5">
        <v>0.4</v>
      </c>
      <c r="D58" s="6">
        <f t="shared" si="0"/>
        <v>0.25</v>
      </c>
      <c r="E58" s="5">
        <v>0.1</v>
      </c>
      <c r="F58" s="5">
        <v>0.05</v>
      </c>
      <c r="G58" s="5">
        <v>0.2</v>
      </c>
      <c r="H58" s="5">
        <v>0</v>
      </c>
      <c r="I58" s="5">
        <f t="shared" si="1"/>
        <v>1</v>
      </c>
      <c r="K58" s="7">
        <f t="shared" si="4"/>
        <v>0.32000000000000006</v>
      </c>
      <c r="L58" s="7">
        <f t="shared" si="5"/>
        <v>8.0000000000000016E-2</v>
      </c>
      <c r="M58" s="4"/>
      <c r="N58" s="5"/>
      <c r="O58" s="5">
        <f t="shared" si="3"/>
        <v>0.3</v>
      </c>
      <c r="P58" s="2"/>
      <c r="Q58" s="2"/>
    </row>
    <row r="59" spans="2:17" x14ac:dyDescent="0.25">
      <c r="B59" s="4">
        <v>76</v>
      </c>
      <c r="C59" s="5">
        <v>0.41</v>
      </c>
      <c r="D59" s="6">
        <f t="shared" si="0"/>
        <v>0.24</v>
      </c>
      <c r="E59" s="5">
        <v>0.1</v>
      </c>
      <c r="F59" s="5">
        <v>0.05</v>
      </c>
      <c r="G59" s="5">
        <v>0.2</v>
      </c>
      <c r="H59" s="5">
        <v>0</v>
      </c>
      <c r="I59" s="5">
        <f t="shared" si="1"/>
        <v>1</v>
      </c>
      <c r="K59" s="7">
        <f t="shared" si="4"/>
        <v>0.32800000000000001</v>
      </c>
      <c r="L59" s="7">
        <f t="shared" si="5"/>
        <v>8.2000000000000003E-2</v>
      </c>
      <c r="M59" s="4"/>
      <c r="N59" s="5"/>
      <c r="O59" s="5">
        <f t="shared" si="3"/>
        <v>0.29499999999999998</v>
      </c>
      <c r="P59" s="2"/>
      <c r="Q59" s="2"/>
    </row>
    <row r="60" spans="2:17" x14ac:dyDescent="0.25">
      <c r="B60" s="4">
        <v>77</v>
      </c>
      <c r="C60" s="5">
        <v>0.42</v>
      </c>
      <c r="D60" s="6">
        <f t="shared" si="0"/>
        <v>0.22999999999999998</v>
      </c>
      <c r="E60" s="5">
        <v>0.1</v>
      </c>
      <c r="F60" s="5">
        <v>0.05</v>
      </c>
      <c r="G60" s="5">
        <v>0.2</v>
      </c>
      <c r="H60" s="5">
        <v>0</v>
      </c>
      <c r="I60" s="5">
        <f t="shared" si="1"/>
        <v>1</v>
      </c>
      <c r="K60" s="7">
        <f t="shared" si="4"/>
        <v>0.33600000000000002</v>
      </c>
      <c r="L60" s="7">
        <f t="shared" si="5"/>
        <v>8.4000000000000005E-2</v>
      </c>
      <c r="M60" s="4"/>
      <c r="N60" s="5"/>
      <c r="O60" s="5">
        <f t="shared" si="3"/>
        <v>0.28999999999999998</v>
      </c>
      <c r="P60" s="2"/>
      <c r="Q60" s="2"/>
    </row>
    <row r="61" spans="2:17" x14ac:dyDescent="0.25">
      <c r="B61" s="4">
        <v>78</v>
      </c>
      <c r="C61" s="5">
        <v>0.43</v>
      </c>
      <c r="D61" s="6">
        <f t="shared" si="0"/>
        <v>0.21999999999999997</v>
      </c>
      <c r="E61" s="5">
        <v>0.1</v>
      </c>
      <c r="F61" s="5">
        <v>0.05</v>
      </c>
      <c r="G61" s="5">
        <v>0.2</v>
      </c>
      <c r="H61" s="5">
        <v>0</v>
      </c>
      <c r="I61" s="5">
        <f t="shared" si="1"/>
        <v>1</v>
      </c>
      <c r="K61" s="7">
        <f t="shared" si="4"/>
        <v>0.34400000000000003</v>
      </c>
      <c r="L61" s="7">
        <f t="shared" si="5"/>
        <v>8.6000000000000007E-2</v>
      </c>
      <c r="M61" s="4"/>
      <c r="N61" s="5"/>
      <c r="O61" s="5">
        <f t="shared" si="3"/>
        <v>0.28499999999999998</v>
      </c>
      <c r="P61" s="2"/>
      <c r="Q61" s="2"/>
    </row>
    <row r="62" spans="2:17" x14ac:dyDescent="0.25">
      <c r="B62" s="4">
        <v>79</v>
      </c>
      <c r="C62" s="5">
        <v>0.44</v>
      </c>
      <c r="D62" s="6">
        <f t="shared" si="0"/>
        <v>0.20999999999999996</v>
      </c>
      <c r="E62" s="5">
        <v>0.1</v>
      </c>
      <c r="F62" s="5">
        <v>0.05</v>
      </c>
      <c r="G62" s="5">
        <v>0.2</v>
      </c>
      <c r="H62" s="5">
        <v>0</v>
      </c>
      <c r="I62" s="5">
        <f t="shared" si="1"/>
        <v>1</v>
      </c>
      <c r="K62" s="7">
        <f t="shared" si="4"/>
        <v>0.35200000000000004</v>
      </c>
      <c r="L62" s="7">
        <f t="shared" si="5"/>
        <v>8.8000000000000009E-2</v>
      </c>
      <c r="M62" s="4"/>
      <c r="N62" s="5"/>
      <c r="O62" s="5">
        <f t="shared" si="3"/>
        <v>0.27999999999999997</v>
      </c>
      <c r="P62" s="2"/>
      <c r="Q62" s="2"/>
    </row>
    <row r="63" spans="2:17" x14ac:dyDescent="0.25">
      <c r="B63" s="4">
        <v>80</v>
      </c>
      <c r="C63" s="5">
        <v>0.45</v>
      </c>
      <c r="D63" s="6">
        <f>((120-B63)/100)-20%</f>
        <v>0.2</v>
      </c>
      <c r="E63" s="5">
        <v>0.1</v>
      </c>
      <c r="F63" s="5">
        <v>0.05</v>
      </c>
      <c r="G63" s="5">
        <v>0.2</v>
      </c>
      <c r="H63" s="5">
        <v>0</v>
      </c>
      <c r="I63" s="5">
        <f t="shared" si="1"/>
        <v>1</v>
      </c>
      <c r="K63" s="7">
        <f t="shared" si="4"/>
        <v>0.36000000000000004</v>
      </c>
      <c r="L63" s="7">
        <f t="shared" si="5"/>
        <v>9.0000000000000011E-2</v>
      </c>
      <c r="M63" s="4"/>
      <c r="N63" s="5"/>
      <c r="O63" s="5">
        <f t="shared" si="3"/>
        <v>0.27500000000000002</v>
      </c>
      <c r="P63" s="2"/>
      <c r="Q63" s="2"/>
    </row>
  </sheetData>
  <pageMargins left="0.7" right="0.7" top="0.78740157499999996" bottom="0.78740157499999996" header="0.3" footer="0.3"/>
  <ignoredErrors>
    <ignoredError sqref="I20:I2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B22AB-D6E7-4A7D-8FC9-50C549A6AD69}">
  <dimension ref="A3:P73"/>
  <sheetViews>
    <sheetView zoomScale="130" zoomScaleNormal="130" workbookViewId="0"/>
  </sheetViews>
  <sheetFormatPr baseColWidth="10" defaultRowHeight="15" outlineLevelCol="1" x14ac:dyDescent="0.25"/>
  <cols>
    <col min="1" max="1" width="11.42578125" style="2"/>
    <col min="2" max="2" width="11.5703125" style="1" bestFit="1" customWidth="1"/>
    <col min="3" max="3" width="18.5703125" style="9" customWidth="1"/>
    <col min="4" max="5" width="13.140625" style="9" bestFit="1" customWidth="1"/>
    <col min="6" max="6" width="12" style="9" bestFit="1" customWidth="1"/>
    <col min="7" max="7" width="14.42578125" style="9" bestFit="1" customWidth="1"/>
    <col min="8" max="8" width="11.7109375" style="9" bestFit="1" customWidth="1"/>
    <col min="9" max="9" width="14.28515625" style="9" bestFit="1" customWidth="1"/>
    <col min="10" max="10" width="11.42578125" style="9"/>
    <col min="11" max="11" width="13.140625" style="9" hidden="1" customWidth="1" outlineLevel="1"/>
    <col min="12" max="12" width="12" style="9" hidden="1" customWidth="1" outlineLevel="1"/>
    <col min="13" max="13" width="11.7109375" style="9" hidden="1" customWidth="1" outlineLevel="1"/>
    <col min="14" max="15" width="13.140625" style="9" hidden="1" customWidth="1" outlineLevel="1"/>
    <col min="16" max="16" width="11.42578125" style="2" collapsed="1"/>
    <col min="17" max="16384" width="11.42578125" style="2"/>
  </cols>
  <sheetData>
    <row r="3" spans="1:15" x14ac:dyDescent="0.25">
      <c r="A3" s="16" t="s">
        <v>14</v>
      </c>
      <c r="B3" s="16"/>
      <c r="C3" s="11">
        <v>5000</v>
      </c>
    </row>
    <row r="4" spans="1:15" x14ac:dyDescent="0.25">
      <c r="A4" s="16" t="s">
        <v>13</v>
      </c>
      <c r="B4" s="16"/>
      <c r="C4" s="57">
        <v>45</v>
      </c>
    </row>
    <row r="5" spans="1:15" x14ac:dyDescent="0.25">
      <c r="A5" s="16" t="s">
        <v>12</v>
      </c>
      <c r="B5" s="16"/>
      <c r="C5" s="15">
        <v>12</v>
      </c>
    </row>
    <row r="7" spans="1:15" x14ac:dyDescent="0.25">
      <c r="B7" s="4"/>
      <c r="C7" s="12" t="s">
        <v>1</v>
      </c>
      <c r="D7" s="12" t="s">
        <v>7</v>
      </c>
      <c r="E7" s="12" t="s">
        <v>5</v>
      </c>
      <c r="F7" s="12" t="s">
        <v>2</v>
      </c>
      <c r="G7" s="12" t="s">
        <v>3</v>
      </c>
      <c r="H7" s="12" t="s">
        <v>4</v>
      </c>
      <c r="I7" s="12" t="s">
        <v>10</v>
      </c>
      <c r="J7" s="10"/>
      <c r="K7" s="12" t="s">
        <v>1</v>
      </c>
      <c r="L7" s="12" t="s">
        <v>6</v>
      </c>
      <c r="M7" s="12"/>
      <c r="N7" s="12" t="s">
        <v>8</v>
      </c>
      <c r="O7" s="12" t="s">
        <v>9</v>
      </c>
    </row>
    <row r="8" spans="1:15" x14ac:dyDescent="0.25">
      <c r="B8" s="8" t="s">
        <v>11</v>
      </c>
      <c r="C8" s="13">
        <f>VLOOKUP($C$4,$B$12:$O$73,2,FALSE)</f>
        <v>500</v>
      </c>
      <c r="D8" s="13">
        <f>VLOOKUP($C$4,$B$12:$O$73,3,FALSE)/C5</f>
        <v>229.16666666666666</v>
      </c>
      <c r="E8" s="13">
        <f>VLOOKUP($C$4,$B$12:$O$73,4,FALSE)/C5</f>
        <v>41.666666666666664</v>
      </c>
      <c r="F8" s="13">
        <f>VLOOKUP($C$4,$B$12:$O$73,5,FALSE)/C5</f>
        <v>20.833333333333332</v>
      </c>
      <c r="G8" s="13">
        <f>VLOOKUP($C$4,$B$12:$O$73,6,FALSE)/C5</f>
        <v>83.333333333333329</v>
      </c>
      <c r="H8" s="13">
        <f>VLOOKUP($C$4,$B$12:$O$73,7,FALSE)/C5</f>
        <v>0</v>
      </c>
      <c r="I8" s="13">
        <f>VLOOKUP($C$4,$B$12:$O$73,8,FALSE)/C5</f>
        <v>416.66666666666669</v>
      </c>
      <c r="K8" s="13">
        <f>VLOOKUP($C$4,$B$12:$O$73,10,FALSE)</f>
        <v>400.00000000000006</v>
      </c>
      <c r="L8" s="13">
        <f>VLOOKUP($C$4,$B$12:$O$73,11,FALSE)</f>
        <v>100.00000000000001</v>
      </c>
      <c r="M8" s="13"/>
      <c r="N8" s="13">
        <f>VLOOKUP($C$4,$B$12:$O$73,13,FALSE)/C5</f>
        <v>41.666666666666657</v>
      </c>
      <c r="O8" s="13">
        <f>VLOOKUP($C$4,$B$12:$O$73,14,FALSE)/C5</f>
        <v>187.50000000000003</v>
      </c>
    </row>
    <row r="12" spans="1:15" x14ac:dyDescent="0.25">
      <c r="B12" s="8" t="str">
        <f>Matrix!B2</f>
        <v>Alter</v>
      </c>
      <c r="C12" s="12" t="str">
        <f>Matrix!C2</f>
        <v>Zinsen</v>
      </c>
      <c r="D12" s="12" t="str">
        <f>Matrix!D2</f>
        <v>Wertpapiere</v>
      </c>
      <c r="E12" s="12" t="str">
        <f>Matrix!E2</f>
        <v>Gold</v>
      </c>
      <c r="F12" s="12" t="str">
        <f>Matrix!F2</f>
        <v>Kryptos</v>
      </c>
      <c r="G12" s="12" t="str">
        <f>Matrix!G2</f>
        <v>Immo/Reits</v>
      </c>
      <c r="H12" s="12" t="str">
        <f>Matrix!H2</f>
        <v>Spielereien</v>
      </c>
      <c r="I12" s="12" t="s">
        <v>10</v>
      </c>
      <c r="J12" s="10"/>
      <c r="K12" s="12" t="str">
        <f>Matrix!K2</f>
        <v>Zinsen</v>
      </c>
      <c r="L12" s="12" t="str">
        <f>Matrix!L2</f>
        <v>Zinshoch</v>
      </c>
      <c r="M12" s="12"/>
      <c r="N12" s="12" t="str">
        <f>Matrix!N2</f>
        <v>Aktien</v>
      </c>
      <c r="O12" s="12" t="str">
        <f>Matrix!O2</f>
        <v>ETF</v>
      </c>
    </row>
    <row r="13" spans="1:15" x14ac:dyDescent="0.25">
      <c r="B13" s="8">
        <f>Matrix!B3</f>
        <v>20</v>
      </c>
      <c r="C13" s="13">
        <f>$C$3*Matrix!C3</f>
        <v>0</v>
      </c>
      <c r="D13" s="13">
        <f>$C$3*Matrix!D3</f>
        <v>4000</v>
      </c>
      <c r="E13" s="13">
        <f>$C$3*Matrix!E3</f>
        <v>250</v>
      </c>
      <c r="F13" s="13">
        <f>$C$3*Matrix!F3</f>
        <v>250</v>
      </c>
      <c r="G13" s="13">
        <f>$C$3*Matrix!G3</f>
        <v>450</v>
      </c>
      <c r="H13" s="13">
        <f>$C$3*Matrix!H3</f>
        <v>50</v>
      </c>
      <c r="I13" s="13">
        <f>$C$3*Matrix!I3</f>
        <v>5000</v>
      </c>
      <c r="K13" s="13">
        <f>$C$3*Matrix!K3</f>
        <v>0</v>
      </c>
      <c r="L13" s="13">
        <f>$C$3*Matrix!L3</f>
        <v>0</v>
      </c>
      <c r="M13" s="13">
        <f>$C$3*Matrix!M3</f>
        <v>0</v>
      </c>
      <c r="N13" s="13">
        <f>$C$3*Matrix!N3</f>
        <v>1500.0000000000002</v>
      </c>
      <c r="O13" s="13">
        <f>$C$3*Matrix!O3</f>
        <v>2500</v>
      </c>
    </row>
    <row r="14" spans="1:15" x14ac:dyDescent="0.25">
      <c r="B14" s="8">
        <f>Matrix!B4</f>
        <v>21</v>
      </c>
      <c r="C14" s="13">
        <f>$C$3*Matrix!C4</f>
        <v>0</v>
      </c>
      <c r="D14" s="13">
        <f>$C$3*Matrix!D4</f>
        <v>3950</v>
      </c>
      <c r="E14" s="13">
        <f>$C$3*Matrix!E4</f>
        <v>250</v>
      </c>
      <c r="F14" s="13">
        <f>$C$3*Matrix!F4</f>
        <v>250</v>
      </c>
      <c r="G14" s="13">
        <f>$C$3*Matrix!G4</f>
        <v>500</v>
      </c>
      <c r="H14" s="13">
        <f>$C$3*Matrix!H4</f>
        <v>50</v>
      </c>
      <c r="I14" s="13">
        <f>$C$3*Matrix!I4</f>
        <v>5000</v>
      </c>
      <c r="K14" s="13">
        <f>$C$3*Matrix!K4</f>
        <v>0</v>
      </c>
      <c r="L14" s="13">
        <f>$C$3*Matrix!L4</f>
        <v>0</v>
      </c>
      <c r="M14" s="13">
        <f>$C$3*Matrix!M4</f>
        <v>0</v>
      </c>
      <c r="N14" s="13">
        <f>$C$3*Matrix!N4</f>
        <v>1450.0000000000002</v>
      </c>
      <c r="O14" s="13">
        <f>$C$3*Matrix!O4</f>
        <v>2500</v>
      </c>
    </row>
    <row r="15" spans="1:15" x14ac:dyDescent="0.25">
      <c r="B15" s="8">
        <f>Matrix!B5</f>
        <v>22</v>
      </c>
      <c r="C15" s="13">
        <f>$C$3*Matrix!C5</f>
        <v>0</v>
      </c>
      <c r="D15" s="13">
        <f>$C$3*Matrix!D5</f>
        <v>3900</v>
      </c>
      <c r="E15" s="13">
        <f>$C$3*Matrix!E5</f>
        <v>300</v>
      </c>
      <c r="F15" s="13">
        <f>$C$3*Matrix!F5</f>
        <v>250</v>
      </c>
      <c r="G15" s="13">
        <f>$C$3*Matrix!G5</f>
        <v>500</v>
      </c>
      <c r="H15" s="13">
        <f>$C$3*Matrix!H5</f>
        <v>50</v>
      </c>
      <c r="I15" s="13">
        <f>$C$3*Matrix!I5</f>
        <v>5000</v>
      </c>
      <c r="K15" s="13">
        <f>$C$3*Matrix!K5</f>
        <v>0</v>
      </c>
      <c r="L15" s="13">
        <f>$C$3*Matrix!L5</f>
        <v>0</v>
      </c>
      <c r="M15" s="13">
        <f>$C$3*Matrix!M5</f>
        <v>0</v>
      </c>
      <c r="N15" s="13">
        <f>$C$3*Matrix!N5</f>
        <v>1400.0000000000002</v>
      </c>
      <c r="O15" s="13">
        <f>$C$3*Matrix!O5</f>
        <v>2500</v>
      </c>
    </row>
    <row r="16" spans="1:15" x14ac:dyDescent="0.25">
      <c r="B16" s="8">
        <f>Matrix!B6</f>
        <v>23</v>
      </c>
      <c r="C16" s="13">
        <f>$C$3*Matrix!C6</f>
        <v>0</v>
      </c>
      <c r="D16" s="13">
        <f>$C$3*Matrix!D6</f>
        <v>3850</v>
      </c>
      <c r="E16" s="13">
        <f>$C$3*Matrix!E6</f>
        <v>350.00000000000006</v>
      </c>
      <c r="F16" s="13">
        <f>$C$3*Matrix!F6</f>
        <v>250</v>
      </c>
      <c r="G16" s="13">
        <f>$C$3*Matrix!G6</f>
        <v>500</v>
      </c>
      <c r="H16" s="13">
        <f>$C$3*Matrix!H6</f>
        <v>50</v>
      </c>
      <c r="I16" s="13">
        <f>$C$3*Matrix!I6</f>
        <v>5000</v>
      </c>
      <c r="K16" s="13">
        <f>$C$3*Matrix!K6</f>
        <v>0</v>
      </c>
      <c r="L16" s="13">
        <f>$C$3*Matrix!L6</f>
        <v>0</v>
      </c>
      <c r="M16" s="13">
        <f>$C$3*Matrix!M6</f>
        <v>0</v>
      </c>
      <c r="N16" s="13">
        <f>$C$3*Matrix!N6</f>
        <v>1350</v>
      </c>
      <c r="O16" s="13">
        <f>$C$3*Matrix!O6</f>
        <v>2500</v>
      </c>
    </row>
    <row r="17" spans="2:15" x14ac:dyDescent="0.25">
      <c r="B17" s="8">
        <f>Matrix!B7</f>
        <v>24</v>
      </c>
      <c r="C17" s="13">
        <f>$C$3*Matrix!C7</f>
        <v>0</v>
      </c>
      <c r="D17" s="13">
        <f>$C$3*Matrix!D7</f>
        <v>3800</v>
      </c>
      <c r="E17" s="13">
        <f>$C$3*Matrix!E7</f>
        <v>400</v>
      </c>
      <c r="F17" s="13">
        <f>$C$3*Matrix!F7</f>
        <v>250</v>
      </c>
      <c r="G17" s="13">
        <f>$C$3*Matrix!G7</f>
        <v>500</v>
      </c>
      <c r="H17" s="13">
        <f>$C$3*Matrix!H7</f>
        <v>50</v>
      </c>
      <c r="I17" s="13">
        <f>$C$3*Matrix!I7</f>
        <v>5000</v>
      </c>
      <c r="K17" s="13">
        <f>$C$3*Matrix!K7</f>
        <v>0</v>
      </c>
      <c r="L17" s="13">
        <f>$C$3*Matrix!L7</f>
        <v>0</v>
      </c>
      <c r="M17" s="13">
        <f>$C$3*Matrix!M7</f>
        <v>0</v>
      </c>
      <c r="N17" s="13">
        <f>$C$3*Matrix!N7</f>
        <v>1300</v>
      </c>
      <c r="O17" s="13">
        <f>$C$3*Matrix!O7</f>
        <v>2500</v>
      </c>
    </row>
    <row r="18" spans="2:15" x14ac:dyDescent="0.25">
      <c r="B18" s="8">
        <f>Matrix!B8</f>
        <v>25</v>
      </c>
      <c r="C18" s="13">
        <f>$C$3*Matrix!C8</f>
        <v>0</v>
      </c>
      <c r="D18" s="13">
        <f>$C$3*Matrix!D8</f>
        <v>3750</v>
      </c>
      <c r="E18" s="13">
        <f>$C$3*Matrix!E8</f>
        <v>450</v>
      </c>
      <c r="F18" s="13">
        <f>$C$3*Matrix!F8</f>
        <v>250</v>
      </c>
      <c r="G18" s="13">
        <f>$C$3*Matrix!G8</f>
        <v>500</v>
      </c>
      <c r="H18" s="13">
        <f>$C$3*Matrix!H8</f>
        <v>50</v>
      </c>
      <c r="I18" s="13">
        <f>$C$3*Matrix!I8</f>
        <v>5000</v>
      </c>
      <c r="K18" s="13">
        <f>$C$3*Matrix!K8</f>
        <v>0</v>
      </c>
      <c r="L18" s="13">
        <f>$C$3*Matrix!L8</f>
        <v>0</v>
      </c>
      <c r="M18" s="13">
        <f>$C$3*Matrix!M8</f>
        <v>0</v>
      </c>
      <c r="N18" s="13">
        <f>$C$3*Matrix!N8</f>
        <v>1250</v>
      </c>
      <c r="O18" s="13">
        <f>$C$3*Matrix!O8</f>
        <v>2500</v>
      </c>
    </row>
    <row r="19" spans="2:15" x14ac:dyDescent="0.25">
      <c r="B19" s="8">
        <f>Matrix!B9</f>
        <v>26</v>
      </c>
      <c r="C19" s="13">
        <f>$C$3*Matrix!C9</f>
        <v>0</v>
      </c>
      <c r="D19" s="13">
        <f>$C$3*Matrix!D9</f>
        <v>3700</v>
      </c>
      <c r="E19" s="13">
        <f>$C$3*Matrix!E9</f>
        <v>500</v>
      </c>
      <c r="F19" s="13">
        <f>$C$3*Matrix!F9</f>
        <v>250</v>
      </c>
      <c r="G19" s="13">
        <f>$C$3*Matrix!G9</f>
        <v>500</v>
      </c>
      <c r="H19" s="13">
        <f>$C$3*Matrix!H9</f>
        <v>50</v>
      </c>
      <c r="I19" s="13">
        <f>$C$3*Matrix!I9</f>
        <v>5000</v>
      </c>
      <c r="K19" s="13">
        <f>$C$3*Matrix!K9</f>
        <v>0</v>
      </c>
      <c r="L19" s="13">
        <f>$C$3*Matrix!L9</f>
        <v>0</v>
      </c>
      <c r="M19" s="13">
        <f>$C$3*Matrix!M9</f>
        <v>0</v>
      </c>
      <c r="N19" s="13">
        <f>$C$3*Matrix!N9</f>
        <v>1200</v>
      </c>
      <c r="O19" s="13">
        <f>$C$3*Matrix!O9</f>
        <v>2500</v>
      </c>
    </row>
    <row r="20" spans="2:15" x14ac:dyDescent="0.25">
      <c r="B20" s="8">
        <f>Matrix!B10</f>
        <v>27</v>
      </c>
      <c r="C20" s="13">
        <f>$C$3*Matrix!C10</f>
        <v>0</v>
      </c>
      <c r="D20" s="13">
        <f>$C$3*Matrix!D10</f>
        <v>3650</v>
      </c>
      <c r="E20" s="13">
        <f>$C$3*Matrix!E10</f>
        <v>500</v>
      </c>
      <c r="F20" s="13">
        <f>$C$3*Matrix!F10</f>
        <v>250</v>
      </c>
      <c r="G20" s="13">
        <f>$C$3*Matrix!G10</f>
        <v>550</v>
      </c>
      <c r="H20" s="13">
        <f>$C$3*Matrix!H10</f>
        <v>50</v>
      </c>
      <c r="I20" s="13">
        <f>$C$3*Matrix!I10</f>
        <v>5000</v>
      </c>
      <c r="K20" s="13">
        <f>$C$3*Matrix!K10</f>
        <v>0</v>
      </c>
      <c r="L20" s="13">
        <f>$C$3*Matrix!L10</f>
        <v>0</v>
      </c>
      <c r="M20" s="13">
        <f>$C$3*Matrix!M10</f>
        <v>0</v>
      </c>
      <c r="N20" s="13">
        <f>$C$3*Matrix!N10</f>
        <v>1150</v>
      </c>
      <c r="O20" s="13">
        <f>$C$3*Matrix!O10</f>
        <v>2500</v>
      </c>
    </row>
    <row r="21" spans="2:15" x14ac:dyDescent="0.25">
      <c r="B21" s="8">
        <f>Matrix!B11</f>
        <v>28</v>
      </c>
      <c r="C21" s="13">
        <f>$C$3*Matrix!C11</f>
        <v>0</v>
      </c>
      <c r="D21" s="13">
        <f>$C$3*Matrix!D11</f>
        <v>3600</v>
      </c>
      <c r="E21" s="13">
        <f>$C$3*Matrix!E11</f>
        <v>500</v>
      </c>
      <c r="F21" s="13">
        <f>$C$3*Matrix!F11</f>
        <v>250</v>
      </c>
      <c r="G21" s="13">
        <f>$C$3*Matrix!G11</f>
        <v>600</v>
      </c>
      <c r="H21" s="13">
        <f>$C$3*Matrix!H11</f>
        <v>50</v>
      </c>
      <c r="I21" s="13">
        <f>$C$3*Matrix!I11</f>
        <v>5000</v>
      </c>
      <c r="K21" s="13">
        <f>$C$3*Matrix!K11</f>
        <v>0</v>
      </c>
      <c r="L21" s="13">
        <f>$C$3*Matrix!L11</f>
        <v>0</v>
      </c>
      <c r="M21" s="13">
        <f>$C$3*Matrix!M11</f>
        <v>0</v>
      </c>
      <c r="N21" s="13">
        <f>$C$3*Matrix!N11</f>
        <v>1099.9999999999998</v>
      </c>
      <c r="O21" s="13">
        <f>$C$3*Matrix!O11</f>
        <v>2500</v>
      </c>
    </row>
    <row r="22" spans="2:15" x14ac:dyDescent="0.25">
      <c r="B22" s="8">
        <f>Matrix!B12</f>
        <v>29</v>
      </c>
      <c r="C22" s="13">
        <f>$C$3*Matrix!C12</f>
        <v>0</v>
      </c>
      <c r="D22" s="13">
        <f>$C$3*Matrix!D12</f>
        <v>3550</v>
      </c>
      <c r="E22" s="13">
        <f>$C$3*Matrix!E12</f>
        <v>500</v>
      </c>
      <c r="F22" s="13">
        <f>$C$3*Matrix!F12</f>
        <v>250</v>
      </c>
      <c r="G22" s="13">
        <f>$C$3*Matrix!G12</f>
        <v>650</v>
      </c>
      <c r="H22" s="13">
        <f>$C$3*Matrix!H12</f>
        <v>50</v>
      </c>
      <c r="I22" s="13">
        <f>$C$3*Matrix!I12</f>
        <v>5000</v>
      </c>
      <c r="K22" s="13">
        <f>$C$3*Matrix!K12</f>
        <v>0</v>
      </c>
      <c r="L22" s="13">
        <f>$C$3*Matrix!L12</f>
        <v>0</v>
      </c>
      <c r="M22" s="13">
        <f>$C$3*Matrix!M12</f>
        <v>0</v>
      </c>
      <c r="N22" s="13">
        <f>$C$3*Matrix!N12</f>
        <v>1049.9999999999998</v>
      </c>
      <c r="O22" s="13">
        <f>$C$3*Matrix!O12</f>
        <v>2500</v>
      </c>
    </row>
    <row r="23" spans="2:15" x14ac:dyDescent="0.25">
      <c r="B23" s="8">
        <f>Matrix!B13</f>
        <v>30</v>
      </c>
      <c r="C23" s="13">
        <f>$C$3*Matrix!C13</f>
        <v>0</v>
      </c>
      <c r="D23" s="13">
        <f>$C$3*Matrix!D13</f>
        <v>3500</v>
      </c>
      <c r="E23" s="13">
        <f>$C$3*Matrix!E13</f>
        <v>500</v>
      </c>
      <c r="F23" s="13">
        <f>$C$3*Matrix!F13</f>
        <v>250</v>
      </c>
      <c r="G23" s="13">
        <f>$C$3*Matrix!G13</f>
        <v>700.00000000000011</v>
      </c>
      <c r="H23" s="13">
        <f>$C$3*Matrix!H13</f>
        <v>50</v>
      </c>
      <c r="I23" s="13">
        <f>$C$3*Matrix!I13</f>
        <v>5000</v>
      </c>
      <c r="K23" s="13">
        <f>$C$3*Matrix!K13</f>
        <v>0</v>
      </c>
      <c r="L23" s="13">
        <f>$C$3*Matrix!L13</f>
        <v>0</v>
      </c>
      <c r="M23" s="13">
        <f>$C$3*Matrix!M13</f>
        <v>0</v>
      </c>
      <c r="N23" s="13">
        <f>$C$3*Matrix!N13</f>
        <v>999.99999999999977</v>
      </c>
      <c r="O23" s="13">
        <f>$C$3*Matrix!O13</f>
        <v>2500</v>
      </c>
    </row>
    <row r="24" spans="2:15" x14ac:dyDescent="0.25">
      <c r="B24" s="8">
        <f>Matrix!B14</f>
        <v>31</v>
      </c>
      <c r="C24" s="13">
        <f>$C$3*Matrix!C14</f>
        <v>0</v>
      </c>
      <c r="D24" s="13">
        <f>$C$3*Matrix!D14</f>
        <v>3449.9999999999995</v>
      </c>
      <c r="E24" s="13">
        <f>$C$3*Matrix!E14</f>
        <v>500</v>
      </c>
      <c r="F24" s="13">
        <f>$C$3*Matrix!F14</f>
        <v>250</v>
      </c>
      <c r="G24" s="13">
        <f>$C$3*Matrix!G14</f>
        <v>750</v>
      </c>
      <c r="H24" s="13">
        <f>$C$3*Matrix!H14</f>
        <v>50</v>
      </c>
      <c r="I24" s="13">
        <f>$C$3*Matrix!I14</f>
        <v>5000</v>
      </c>
      <c r="K24" s="13">
        <f>$C$3*Matrix!K14</f>
        <v>0</v>
      </c>
      <c r="L24" s="13">
        <f>$C$3*Matrix!L14</f>
        <v>0</v>
      </c>
      <c r="M24" s="13">
        <f>$C$3*Matrix!M14</f>
        <v>0</v>
      </c>
      <c r="N24" s="13">
        <f>$C$3*Matrix!N14</f>
        <v>949.99999999999977</v>
      </c>
      <c r="O24" s="13">
        <f>$C$3*Matrix!O14</f>
        <v>2500</v>
      </c>
    </row>
    <row r="25" spans="2:15" x14ac:dyDescent="0.25">
      <c r="B25" s="8">
        <f>Matrix!B15</f>
        <v>32</v>
      </c>
      <c r="C25" s="13">
        <f>$C$3*Matrix!C15</f>
        <v>0</v>
      </c>
      <c r="D25" s="13">
        <f>$C$3*Matrix!D15</f>
        <v>3399.9999999999995</v>
      </c>
      <c r="E25" s="13">
        <f>$C$3*Matrix!E15</f>
        <v>500</v>
      </c>
      <c r="F25" s="13">
        <f>$C$3*Matrix!F15</f>
        <v>250</v>
      </c>
      <c r="G25" s="13">
        <f>$C$3*Matrix!G15</f>
        <v>800</v>
      </c>
      <c r="H25" s="13">
        <f>$C$3*Matrix!H15</f>
        <v>50</v>
      </c>
      <c r="I25" s="13">
        <f>$C$3*Matrix!I15</f>
        <v>5000</v>
      </c>
      <c r="K25" s="13">
        <f>$C$3*Matrix!K15</f>
        <v>0</v>
      </c>
      <c r="L25" s="13">
        <f>$C$3*Matrix!L15</f>
        <v>0</v>
      </c>
      <c r="M25" s="13">
        <f>$C$3*Matrix!M15</f>
        <v>0</v>
      </c>
      <c r="N25" s="13">
        <f>$C$3*Matrix!N15</f>
        <v>899.99999999999966</v>
      </c>
      <c r="O25" s="13">
        <f>$C$3*Matrix!O15</f>
        <v>2500</v>
      </c>
    </row>
    <row r="26" spans="2:15" x14ac:dyDescent="0.25">
      <c r="B26" s="8">
        <f>Matrix!B16</f>
        <v>33</v>
      </c>
      <c r="C26" s="13">
        <f>$C$3*Matrix!C16</f>
        <v>0</v>
      </c>
      <c r="D26" s="13">
        <f>$C$3*Matrix!D16</f>
        <v>3349.9999999999995</v>
      </c>
      <c r="E26" s="13">
        <f>$C$3*Matrix!E16</f>
        <v>500</v>
      </c>
      <c r="F26" s="13">
        <f>$C$3*Matrix!F16</f>
        <v>250</v>
      </c>
      <c r="G26" s="13">
        <f>$C$3*Matrix!G16</f>
        <v>850.00000000000011</v>
      </c>
      <c r="H26" s="13">
        <f>$C$3*Matrix!H16</f>
        <v>50</v>
      </c>
      <c r="I26" s="13">
        <f>$C$3*Matrix!I16</f>
        <v>5000</v>
      </c>
      <c r="K26" s="13">
        <f>$C$3*Matrix!K16</f>
        <v>0</v>
      </c>
      <c r="L26" s="13">
        <f>$C$3*Matrix!L16</f>
        <v>0</v>
      </c>
      <c r="M26" s="13">
        <f>$C$3*Matrix!M16</f>
        <v>0</v>
      </c>
      <c r="N26" s="13">
        <f>$C$3*Matrix!N16</f>
        <v>849.99999999999966</v>
      </c>
      <c r="O26" s="13">
        <f>$C$3*Matrix!O16</f>
        <v>2500</v>
      </c>
    </row>
    <row r="27" spans="2:15" x14ac:dyDescent="0.25">
      <c r="B27" s="8">
        <f>Matrix!B17</f>
        <v>34</v>
      </c>
      <c r="C27" s="13">
        <f>$C$3*Matrix!C17</f>
        <v>0</v>
      </c>
      <c r="D27" s="13">
        <f>$C$3*Matrix!D17</f>
        <v>3299.9999999999995</v>
      </c>
      <c r="E27" s="13">
        <f>$C$3*Matrix!E17</f>
        <v>500</v>
      </c>
      <c r="F27" s="13">
        <f>$C$3*Matrix!F17</f>
        <v>250</v>
      </c>
      <c r="G27" s="13">
        <f>$C$3*Matrix!G17</f>
        <v>900</v>
      </c>
      <c r="H27" s="13">
        <f>$C$3*Matrix!H17</f>
        <v>50</v>
      </c>
      <c r="I27" s="13">
        <f>$C$3*Matrix!I17</f>
        <v>5000</v>
      </c>
      <c r="K27" s="13">
        <f>$C$3*Matrix!K17</f>
        <v>0</v>
      </c>
      <c r="L27" s="13">
        <f>$C$3*Matrix!L17</f>
        <v>0</v>
      </c>
      <c r="M27" s="13">
        <f>$C$3*Matrix!M17</f>
        <v>0</v>
      </c>
      <c r="N27" s="13">
        <f>$C$3*Matrix!N17</f>
        <v>799.99999999999955</v>
      </c>
      <c r="O27" s="13">
        <f>$C$3*Matrix!O17</f>
        <v>2500</v>
      </c>
    </row>
    <row r="28" spans="2:15" x14ac:dyDescent="0.25">
      <c r="B28" s="8">
        <f>Matrix!B18</f>
        <v>35</v>
      </c>
      <c r="C28" s="13">
        <f>$C$3*Matrix!C18</f>
        <v>0</v>
      </c>
      <c r="D28" s="13">
        <f>$C$3*Matrix!D18</f>
        <v>3249.9999999999995</v>
      </c>
      <c r="E28" s="13">
        <f>$C$3*Matrix!E18</f>
        <v>500</v>
      </c>
      <c r="F28" s="13">
        <f>$C$3*Matrix!F18</f>
        <v>250</v>
      </c>
      <c r="G28" s="13">
        <f>$C$3*Matrix!G18</f>
        <v>950</v>
      </c>
      <c r="H28" s="13">
        <f>$C$3*Matrix!H18</f>
        <v>50</v>
      </c>
      <c r="I28" s="13">
        <f>$C$3*Matrix!I18</f>
        <v>5000</v>
      </c>
      <c r="K28" s="13">
        <f>$C$3*Matrix!K18</f>
        <v>0</v>
      </c>
      <c r="L28" s="13">
        <f>$C$3*Matrix!L18</f>
        <v>0</v>
      </c>
      <c r="M28" s="13">
        <f>$C$3*Matrix!M18</f>
        <v>0</v>
      </c>
      <c r="N28" s="13">
        <f>$C$3*Matrix!N18</f>
        <v>749.99999999999955</v>
      </c>
      <c r="O28" s="13">
        <f>$C$3*Matrix!O18</f>
        <v>2500</v>
      </c>
    </row>
    <row r="29" spans="2:15" x14ac:dyDescent="0.25">
      <c r="B29" s="8">
        <f>Matrix!B19</f>
        <v>36</v>
      </c>
      <c r="C29" s="13">
        <f>$C$3*Matrix!C19</f>
        <v>0</v>
      </c>
      <c r="D29" s="13">
        <f>$C$3*Matrix!D19</f>
        <v>3199.9999999999995</v>
      </c>
      <c r="E29" s="13">
        <f>$C$3*Matrix!E19</f>
        <v>500</v>
      </c>
      <c r="F29" s="13">
        <f>$C$3*Matrix!F19</f>
        <v>250</v>
      </c>
      <c r="G29" s="13">
        <f>$C$3*Matrix!G19</f>
        <v>1000</v>
      </c>
      <c r="H29" s="13">
        <f>$C$3*Matrix!H19</f>
        <v>50</v>
      </c>
      <c r="I29" s="13">
        <f>$C$3*Matrix!I19</f>
        <v>5000</v>
      </c>
      <c r="K29" s="13">
        <f>$C$3*Matrix!K19</f>
        <v>0</v>
      </c>
      <c r="L29" s="13">
        <f>$C$3*Matrix!L19</f>
        <v>0</v>
      </c>
      <c r="M29" s="13">
        <f>$C$3*Matrix!M19</f>
        <v>0</v>
      </c>
      <c r="N29" s="13">
        <f>$C$3*Matrix!N19</f>
        <v>699.99999999999955</v>
      </c>
      <c r="O29" s="13">
        <f>$C$3*Matrix!O19</f>
        <v>2500</v>
      </c>
    </row>
    <row r="30" spans="2:15" x14ac:dyDescent="0.25">
      <c r="B30" s="8">
        <f>Matrix!B20</f>
        <v>37</v>
      </c>
      <c r="C30" s="13">
        <f>$C$3*Matrix!C20</f>
        <v>0</v>
      </c>
      <c r="D30" s="13">
        <f>$C$3*Matrix!D20</f>
        <v>3200</v>
      </c>
      <c r="E30" s="13">
        <f>$C$3*Matrix!E20</f>
        <v>500</v>
      </c>
      <c r="F30" s="13">
        <f>$C$3*Matrix!F20</f>
        <v>250</v>
      </c>
      <c r="G30" s="13">
        <f>$C$3*Matrix!G20</f>
        <v>1000</v>
      </c>
      <c r="H30" s="13">
        <f>$C$3*Matrix!H20</f>
        <v>50</v>
      </c>
      <c r="I30" s="13">
        <f>$C$3*Matrix!I20</f>
        <v>5000</v>
      </c>
      <c r="K30" s="13">
        <f>$C$3*Matrix!K20</f>
        <v>0</v>
      </c>
      <c r="L30" s="13">
        <f>$C$3*Matrix!L20</f>
        <v>0</v>
      </c>
      <c r="M30" s="13">
        <f>$C$3*Matrix!M20</f>
        <v>0</v>
      </c>
      <c r="N30" s="13">
        <f>$C$3*Matrix!N20</f>
        <v>700.00000000000011</v>
      </c>
      <c r="O30" s="13">
        <f>$C$3*Matrix!O20</f>
        <v>2500</v>
      </c>
    </row>
    <row r="31" spans="2:15" x14ac:dyDescent="0.25">
      <c r="B31" s="8">
        <f>Matrix!B21</f>
        <v>38</v>
      </c>
      <c r="C31" s="13">
        <f>$C$3*Matrix!C21</f>
        <v>0</v>
      </c>
      <c r="D31" s="13">
        <f>$C$3*Matrix!D21</f>
        <v>3200</v>
      </c>
      <c r="E31" s="13">
        <f>$C$3*Matrix!E21</f>
        <v>500</v>
      </c>
      <c r="F31" s="13">
        <f>$C$3*Matrix!F21</f>
        <v>250</v>
      </c>
      <c r="G31" s="13">
        <f>$C$3*Matrix!G21</f>
        <v>1000</v>
      </c>
      <c r="H31" s="13">
        <f>$C$3*Matrix!H21</f>
        <v>50</v>
      </c>
      <c r="I31" s="13">
        <f>$C$3*Matrix!I21</f>
        <v>5000</v>
      </c>
      <c r="K31" s="13">
        <f>$C$3*Matrix!K21</f>
        <v>0</v>
      </c>
      <c r="L31" s="13">
        <f>$C$3*Matrix!L21</f>
        <v>0</v>
      </c>
      <c r="M31" s="13">
        <f>$C$3*Matrix!M21</f>
        <v>0</v>
      </c>
      <c r="N31" s="13">
        <f>$C$3*Matrix!N21</f>
        <v>700.00000000000011</v>
      </c>
      <c r="O31" s="13">
        <f>$C$3*Matrix!O21</f>
        <v>2500</v>
      </c>
    </row>
    <row r="32" spans="2:15" x14ac:dyDescent="0.25">
      <c r="B32" s="8">
        <f>Matrix!B22</f>
        <v>39</v>
      </c>
      <c r="C32" s="13">
        <f>$C$3*Matrix!C22</f>
        <v>0</v>
      </c>
      <c r="D32" s="13">
        <f>$C$3*Matrix!D22</f>
        <v>3200</v>
      </c>
      <c r="E32" s="13">
        <f>$C$3*Matrix!E22</f>
        <v>500</v>
      </c>
      <c r="F32" s="13">
        <f>$C$3*Matrix!F22</f>
        <v>250</v>
      </c>
      <c r="G32" s="13">
        <f>$C$3*Matrix!G22</f>
        <v>1000</v>
      </c>
      <c r="H32" s="13">
        <f>$C$3*Matrix!H22</f>
        <v>50</v>
      </c>
      <c r="I32" s="13">
        <f>$C$3*Matrix!I22</f>
        <v>5000</v>
      </c>
      <c r="K32" s="13">
        <f>$C$3*Matrix!K22</f>
        <v>0</v>
      </c>
      <c r="L32" s="13">
        <f>$C$3*Matrix!L22</f>
        <v>0</v>
      </c>
      <c r="M32" s="13">
        <f>$C$3*Matrix!M22</f>
        <v>0</v>
      </c>
      <c r="N32" s="13">
        <f>$C$3*Matrix!N22</f>
        <v>700.00000000000011</v>
      </c>
      <c r="O32" s="13">
        <f>$C$3*Matrix!O22</f>
        <v>2500</v>
      </c>
    </row>
    <row r="33" spans="2:15" x14ac:dyDescent="0.25">
      <c r="B33" s="8">
        <f>Matrix!B23</f>
        <v>40</v>
      </c>
      <c r="C33" s="13">
        <f>$C$3*Matrix!C23</f>
        <v>0</v>
      </c>
      <c r="D33" s="13">
        <f>$C$3*Matrix!D23</f>
        <v>3200</v>
      </c>
      <c r="E33" s="13">
        <f>$C$3*Matrix!E23</f>
        <v>500</v>
      </c>
      <c r="F33" s="13">
        <f>$C$3*Matrix!F23</f>
        <v>250</v>
      </c>
      <c r="G33" s="13">
        <f>$C$3*Matrix!G23</f>
        <v>1000</v>
      </c>
      <c r="H33" s="13">
        <f>$C$3*Matrix!H23</f>
        <v>50</v>
      </c>
      <c r="I33" s="13">
        <f>$C$3*Matrix!I23</f>
        <v>5000</v>
      </c>
      <c r="K33" s="13">
        <f>$C$3*Matrix!K23</f>
        <v>0</v>
      </c>
      <c r="L33" s="13">
        <f>$C$3*Matrix!L23</f>
        <v>0</v>
      </c>
      <c r="M33" s="13">
        <f>$C$3*Matrix!M23</f>
        <v>0</v>
      </c>
      <c r="N33" s="13">
        <f>$C$3*Matrix!N23</f>
        <v>700.00000000000011</v>
      </c>
      <c r="O33" s="13">
        <f>$C$3*Matrix!O23</f>
        <v>2500</v>
      </c>
    </row>
    <row r="34" spans="2:15" x14ac:dyDescent="0.25">
      <c r="B34" s="8">
        <f>Matrix!B24</f>
        <v>41</v>
      </c>
      <c r="C34" s="13">
        <f>$C$3*Matrix!C24</f>
        <v>250</v>
      </c>
      <c r="D34" s="13">
        <f>$C$3*Matrix!D24</f>
        <v>2950.0000000000005</v>
      </c>
      <c r="E34" s="13">
        <f>$C$3*Matrix!E24</f>
        <v>500</v>
      </c>
      <c r="F34" s="13">
        <f>$C$3*Matrix!F24</f>
        <v>250</v>
      </c>
      <c r="G34" s="13">
        <f>$C$3*Matrix!G24</f>
        <v>1000</v>
      </c>
      <c r="H34" s="13">
        <f>$C$3*Matrix!H24</f>
        <v>50</v>
      </c>
      <c r="I34" s="13">
        <f>$C$3*Matrix!I24</f>
        <v>5000.0000000000009</v>
      </c>
      <c r="K34" s="13">
        <f>$C$3*Matrix!K24</f>
        <v>200.00000000000003</v>
      </c>
      <c r="L34" s="13">
        <f>$C$3*Matrix!L24</f>
        <v>50.000000000000007</v>
      </c>
      <c r="M34" s="13">
        <f>$C$3*Matrix!M24</f>
        <v>0</v>
      </c>
      <c r="N34" s="13">
        <f>$C$3*Matrix!N24</f>
        <v>575</v>
      </c>
      <c r="O34" s="13">
        <f>$C$3*Matrix!O24</f>
        <v>2375.0000000000005</v>
      </c>
    </row>
    <row r="35" spans="2:15" x14ac:dyDescent="0.25">
      <c r="B35" s="8">
        <f>Matrix!B25</f>
        <v>42</v>
      </c>
      <c r="C35" s="13">
        <f>$C$3*Matrix!C25</f>
        <v>350.00000000000006</v>
      </c>
      <c r="D35" s="13">
        <f>$C$3*Matrix!D25</f>
        <v>2900.0000000000005</v>
      </c>
      <c r="E35" s="13">
        <f>$C$3*Matrix!E25</f>
        <v>500</v>
      </c>
      <c r="F35" s="13">
        <f>$C$3*Matrix!F25</f>
        <v>250</v>
      </c>
      <c r="G35" s="13">
        <f>$C$3*Matrix!G25</f>
        <v>1000</v>
      </c>
      <c r="H35" s="13">
        <f>$C$3*Matrix!H25</f>
        <v>0</v>
      </c>
      <c r="I35" s="13">
        <f>$C$3*Matrix!I25</f>
        <v>5000.0000000000009</v>
      </c>
      <c r="K35" s="13">
        <f>$C$3*Matrix!K25</f>
        <v>280.00000000000006</v>
      </c>
      <c r="L35" s="13">
        <f>$C$3*Matrix!L25</f>
        <v>70.000000000000014</v>
      </c>
      <c r="M35" s="13">
        <f>$C$3*Matrix!M25</f>
        <v>0</v>
      </c>
      <c r="N35" s="13">
        <f>$C$3*Matrix!N25</f>
        <v>575</v>
      </c>
      <c r="O35" s="13">
        <f>$C$3*Matrix!O25</f>
        <v>2325.0000000000005</v>
      </c>
    </row>
    <row r="36" spans="2:15" x14ac:dyDescent="0.25">
      <c r="B36" s="8">
        <f>Matrix!B26</f>
        <v>43</v>
      </c>
      <c r="C36" s="13">
        <f>$C$3*Matrix!C26</f>
        <v>400</v>
      </c>
      <c r="D36" s="13">
        <f>$C$3*Matrix!D26</f>
        <v>2850.0000000000005</v>
      </c>
      <c r="E36" s="13">
        <f>$C$3*Matrix!E26</f>
        <v>500</v>
      </c>
      <c r="F36" s="13">
        <f>$C$3*Matrix!F26</f>
        <v>250</v>
      </c>
      <c r="G36" s="13">
        <f>$C$3*Matrix!G26</f>
        <v>1000</v>
      </c>
      <c r="H36" s="13">
        <f>$C$3*Matrix!H26</f>
        <v>0</v>
      </c>
      <c r="I36" s="13">
        <f>$C$3*Matrix!I26</f>
        <v>5000</v>
      </c>
      <c r="K36" s="13">
        <f>$C$3*Matrix!K26</f>
        <v>320</v>
      </c>
      <c r="L36" s="13">
        <f>$C$3*Matrix!L26</f>
        <v>80</v>
      </c>
      <c r="M36" s="13">
        <f>$C$3*Matrix!M26</f>
        <v>0</v>
      </c>
      <c r="N36" s="13">
        <f>$C$3*Matrix!N26</f>
        <v>549.99999999999989</v>
      </c>
      <c r="O36" s="13">
        <f>$C$3*Matrix!O26</f>
        <v>2300.0000000000005</v>
      </c>
    </row>
    <row r="37" spans="2:15" x14ac:dyDescent="0.25">
      <c r="B37" s="8">
        <f>Matrix!B27</f>
        <v>44</v>
      </c>
      <c r="C37" s="13">
        <f>$C$3*Matrix!C27</f>
        <v>450</v>
      </c>
      <c r="D37" s="13">
        <f>$C$3*Matrix!D27</f>
        <v>2800.0000000000005</v>
      </c>
      <c r="E37" s="13">
        <f>$C$3*Matrix!E27</f>
        <v>500</v>
      </c>
      <c r="F37" s="13">
        <f>$C$3*Matrix!F27</f>
        <v>250</v>
      </c>
      <c r="G37" s="13">
        <f>$C$3*Matrix!G27</f>
        <v>1000</v>
      </c>
      <c r="H37" s="13">
        <f>$C$3*Matrix!H27</f>
        <v>0</v>
      </c>
      <c r="I37" s="13">
        <f>$C$3*Matrix!I27</f>
        <v>5000</v>
      </c>
      <c r="K37" s="13">
        <f>$C$3*Matrix!K27</f>
        <v>360</v>
      </c>
      <c r="L37" s="13">
        <f>$C$3*Matrix!L27</f>
        <v>90</v>
      </c>
      <c r="M37" s="13">
        <f>$C$3*Matrix!M27</f>
        <v>0</v>
      </c>
      <c r="N37" s="13">
        <f>$C$3*Matrix!N27</f>
        <v>524.99999999999989</v>
      </c>
      <c r="O37" s="13">
        <f>$C$3*Matrix!O27</f>
        <v>2275.0000000000005</v>
      </c>
    </row>
    <row r="38" spans="2:15" x14ac:dyDescent="0.25">
      <c r="B38" s="8">
        <f>Matrix!B28</f>
        <v>45</v>
      </c>
      <c r="C38" s="13">
        <f>$C$3*Matrix!C28</f>
        <v>500</v>
      </c>
      <c r="D38" s="13">
        <f>$C$3*Matrix!D28</f>
        <v>2750</v>
      </c>
      <c r="E38" s="13">
        <f>$C$3*Matrix!E28</f>
        <v>500</v>
      </c>
      <c r="F38" s="13">
        <f>$C$3*Matrix!F28</f>
        <v>250</v>
      </c>
      <c r="G38" s="13">
        <f>$C$3*Matrix!G28</f>
        <v>1000</v>
      </c>
      <c r="H38" s="13">
        <f>$C$3*Matrix!H28</f>
        <v>0</v>
      </c>
      <c r="I38" s="13">
        <f>$C$3*Matrix!I28</f>
        <v>5000</v>
      </c>
      <c r="K38" s="14">
        <f>$C$3*Matrix!K28</f>
        <v>400.00000000000006</v>
      </c>
      <c r="L38" s="14">
        <f>$C$3*Matrix!L28</f>
        <v>100.00000000000001</v>
      </c>
      <c r="M38" s="14">
        <f>$C$3*Matrix!M28</f>
        <v>0</v>
      </c>
      <c r="N38" s="14">
        <f>$C$3*Matrix!N28</f>
        <v>499.99999999999989</v>
      </c>
      <c r="O38" s="14">
        <f>$C$3*Matrix!O28</f>
        <v>2250.0000000000005</v>
      </c>
    </row>
    <row r="39" spans="2:15" x14ac:dyDescent="0.25">
      <c r="B39" s="8">
        <f>Matrix!B29</f>
        <v>46</v>
      </c>
      <c r="C39" s="13">
        <f>$C$3*Matrix!C29</f>
        <v>550</v>
      </c>
      <c r="D39" s="13">
        <f>$C$3*Matrix!D29</f>
        <v>2700</v>
      </c>
      <c r="E39" s="13">
        <f>$C$3*Matrix!E29</f>
        <v>500</v>
      </c>
      <c r="F39" s="13">
        <f>$C$3*Matrix!F29</f>
        <v>250</v>
      </c>
      <c r="G39" s="13">
        <f>$C$3*Matrix!G29</f>
        <v>1000</v>
      </c>
      <c r="H39" s="13">
        <f>$C$3*Matrix!H29</f>
        <v>0</v>
      </c>
      <c r="I39" s="13">
        <f>$C$3*Matrix!I29</f>
        <v>5000</v>
      </c>
      <c r="K39" s="13">
        <f>$C$3*Matrix!K29</f>
        <v>440.00000000000006</v>
      </c>
      <c r="L39" s="13">
        <f>$C$3*Matrix!L29</f>
        <v>110.00000000000001</v>
      </c>
      <c r="M39" s="13">
        <f>$C$3*Matrix!M29</f>
        <v>0</v>
      </c>
      <c r="N39" s="13">
        <f>$C$3*Matrix!N29</f>
        <v>474.99999999999989</v>
      </c>
      <c r="O39" s="13">
        <f>$C$3*Matrix!O29</f>
        <v>2225.0000000000005</v>
      </c>
    </row>
    <row r="40" spans="2:15" x14ac:dyDescent="0.25">
      <c r="B40" s="8">
        <f>Matrix!B30</f>
        <v>47</v>
      </c>
      <c r="C40" s="13">
        <f>$C$3*Matrix!C30</f>
        <v>600</v>
      </c>
      <c r="D40" s="13">
        <f>$C$3*Matrix!D30</f>
        <v>2650</v>
      </c>
      <c r="E40" s="13">
        <f>$C$3*Matrix!E30</f>
        <v>500</v>
      </c>
      <c r="F40" s="13">
        <f>$C$3*Matrix!F30</f>
        <v>250</v>
      </c>
      <c r="G40" s="13">
        <f>$C$3*Matrix!G30</f>
        <v>1000</v>
      </c>
      <c r="H40" s="13">
        <f>$C$3*Matrix!H30</f>
        <v>0</v>
      </c>
      <c r="I40" s="13">
        <f>$C$3*Matrix!I30</f>
        <v>5000</v>
      </c>
      <c r="K40" s="13">
        <f>$C$3*Matrix!K30</f>
        <v>480</v>
      </c>
      <c r="L40" s="13">
        <f>$C$3*Matrix!L30</f>
        <v>120</v>
      </c>
      <c r="M40" s="13">
        <f>$C$3*Matrix!M30</f>
        <v>0</v>
      </c>
      <c r="N40" s="13">
        <f>$C$3*Matrix!N30</f>
        <v>449.99999999999983</v>
      </c>
      <c r="O40" s="13">
        <f>$C$3*Matrix!O30</f>
        <v>2200.0000000000005</v>
      </c>
    </row>
    <row r="41" spans="2:15" x14ac:dyDescent="0.25">
      <c r="B41" s="8">
        <f>Matrix!B31</f>
        <v>48</v>
      </c>
      <c r="C41" s="13">
        <f>$C$3*Matrix!C31</f>
        <v>650</v>
      </c>
      <c r="D41" s="13">
        <f>$C$3*Matrix!D31</f>
        <v>2600</v>
      </c>
      <c r="E41" s="13">
        <f>$C$3*Matrix!E31</f>
        <v>500</v>
      </c>
      <c r="F41" s="13">
        <f>$C$3*Matrix!F31</f>
        <v>250</v>
      </c>
      <c r="G41" s="13">
        <f>$C$3*Matrix!G31</f>
        <v>1000</v>
      </c>
      <c r="H41" s="13">
        <f>$C$3*Matrix!H31</f>
        <v>0</v>
      </c>
      <c r="I41" s="13">
        <f>$C$3*Matrix!I31</f>
        <v>5000</v>
      </c>
      <c r="K41" s="13">
        <f>$C$3*Matrix!K31</f>
        <v>520</v>
      </c>
      <c r="L41" s="13">
        <f>$C$3*Matrix!L31</f>
        <v>130</v>
      </c>
      <c r="M41" s="13">
        <f>$C$3*Matrix!M31</f>
        <v>0</v>
      </c>
      <c r="N41" s="13">
        <f>$C$3*Matrix!N31</f>
        <v>424.99999999999983</v>
      </c>
      <c r="O41" s="13">
        <f>$C$3*Matrix!O31</f>
        <v>2175.0000000000005</v>
      </c>
    </row>
    <row r="42" spans="2:15" x14ac:dyDescent="0.25">
      <c r="B42" s="8">
        <f>Matrix!B32</f>
        <v>49</v>
      </c>
      <c r="C42" s="13">
        <f>$C$3*Matrix!C32</f>
        <v>700.00000000000011</v>
      </c>
      <c r="D42" s="13">
        <f>$C$3*Matrix!D32</f>
        <v>2550</v>
      </c>
      <c r="E42" s="13">
        <f>$C$3*Matrix!E32</f>
        <v>500</v>
      </c>
      <c r="F42" s="13">
        <f>$C$3*Matrix!F32</f>
        <v>250</v>
      </c>
      <c r="G42" s="13">
        <f>$C$3*Matrix!G32</f>
        <v>1000</v>
      </c>
      <c r="H42" s="13">
        <f>$C$3*Matrix!H32</f>
        <v>0</v>
      </c>
      <c r="I42" s="13">
        <f>$C$3*Matrix!I32</f>
        <v>5000</v>
      </c>
      <c r="K42" s="13">
        <f>$C$3*Matrix!K32</f>
        <v>560.00000000000011</v>
      </c>
      <c r="L42" s="13">
        <f>$C$3*Matrix!L32</f>
        <v>140.00000000000003</v>
      </c>
      <c r="M42" s="13">
        <f>$C$3*Matrix!M32</f>
        <v>0</v>
      </c>
      <c r="N42" s="13">
        <f>$C$3*Matrix!N32</f>
        <v>399.99999999999977</v>
      </c>
      <c r="O42" s="13">
        <f>$C$3*Matrix!O32</f>
        <v>2150.0000000000005</v>
      </c>
    </row>
    <row r="43" spans="2:15" x14ac:dyDescent="0.25">
      <c r="B43" s="8">
        <f>Matrix!B33</f>
        <v>50</v>
      </c>
      <c r="C43" s="13">
        <f>$C$3*Matrix!C33</f>
        <v>750</v>
      </c>
      <c r="D43" s="13">
        <f>$C$3*Matrix!D33</f>
        <v>2499.9999999999995</v>
      </c>
      <c r="E43" s="13">
        <f>$C$3*Matrix!E33</f>
        <v>500</v>
      </c>
      <c r="F43" s="13">
        <f>$C$3*Matrix!F33</f>
        <v>250</v>
      </c>
      <c r="G43" s="13">
        <f>$C$3*Matrix!G33</f>
        <v>1000</v>
      </c>
      <c r="H43" s="13">
        <f>$C$3*Matrix!H33</f>
        <v>0</v>
      </c>
      <c r="I43" s="13">
        <f>$C$3*Matrix!I33</f>
        <v>5000</v>
      </c>
      <c r="K43" s="13">
        <f>$C$3*Matrix!K33</f>
        <v>600</v>
      </c>
      <c r="L43" s="13">
        <f>$C$3*Matrix!L33</f>
        <v>150</v>
      </c>
      <c r="M43" s="13">
        <f>$C$3*Matrix!M33</f>
        <v>0</v>
      </c>
      <c r="N43" s="13">
        <f>$C$3*Matrix!N33</f>
        <v>374.99999999999949</v>
      </c>
      <c r="O43" s="13">
        <f>$C$3*Matrix!O33</f>
        <v>2125</v>
      </c>
    </row>
    <row r="44" spans="2:15" x14ac:dyDescent="0.25">
      <c r="B44" s="8">
        <f>Matrix!B34</f>
        <v>51</v>
      </c>
      <c r="C44" s="13">
        <f>$C$3*Matrix!C34</f>
        <v>800</v>
      </c>
      <c r="D44" s="13">
        <f>$C$3*Matrix!D34</f>
        <v>2449.9999999999995</v>
      </c>
      <c r="E44" s="13">
        <f>$C$3*Matrix!E34</f>
        <v>500</v>
      </c>
      <c r="F44" s="13">
        <f>$C$3*Matrix!F34</f>
        <v>250</v>
      </c>
      <c r="G44" s="13">
        <f>$C$3*Matrix!G34</f>
        <v>1000</v>
      </c>
      <c r="H44" s="13">
        <f>$C$3*Matrix!H34</f>
        <v>0</v>
      </c>
      <c r="I44" s="13">
        <f>$C$3*Matrix!I34</f>
        <v>5000</v>
      </c>
      <c r="K44" s="13">
        <f>$C$3*Matrix!K34</f>
        <v>640</v>
      </c>
      <c r="L44" s="13">
        <f>$C$3*Matrix!L34</f>
        <v>160</v>
      </c>
      <c r="M44" s="13">
        <f>$C$3*Matrix!M34</f>
        <v>0</v>
      </c>
      <c r="N44" s="13">
        <f>$C$3*Matrix!N34</f>
        <v>349.99999999999949</v>
      </c>
      <c r="O44" s="13">
        <f>$C$3*Matrix!O34</f>
        <v>2100</v>
      </c>
    </row>
    <row r="45" spans="2:15" x14ac:dyDescent="0.25">
      <c r="B45" s="8">
        <f>Matrix!B35</f>
        <v>52</v>
      </c>
      <c r="C45" s="13">
        <f>$C$3*Matrix!C35</f>
        <v>850.00000000000011</v>
      </c>
      <c r="D45" s="13">
        <f>$C$3*Matrix!D35</f>
        <v>2400</v>
      </c>
      <c r="E45" s="13">
        <f>$C$3*Matrix!E35</f>
        <v>500</v>
      </c>
      <c r="F45" s="13">
        <f>$C$3*Matrix!F35</f>
        <v>250</v>
      </c>
      <c r="G45" s="13">
        <f>$C$3*Matrix!G35</f>
        <v>1000</v>
      </c>
      <c r="H45" s="13">
        <f>$C$3*Matrix!H35</f>
        <v>0</v>
      </c>
      <c r="I45" s="13">
        <f>$C$3*Matrix!I35</f>
        <v>5000</v>
      </c>
      <c r="K45" s="13">
        <f>$C$3*Matrix!K35</f>
        <v>680</v>
      </c>
      <c r="L45" s="13">
        <f>$C$3*Matrix!L35</f>
        <v>170</v>
      </c>
      <c r="M45" s="13">
        <f>$C$3*Matrix!M35</f>
        <v>0</v>
      </c>
      <c r="N45" s="13">
        <f>$C$3*Matrix!N35</f>
        <v>325</v>
      </c>
      <c r="O45" s="13">
        <f>$C$3*Matrix!O35</f>
        <v>2075</v>
      </c>
    </row>
    <row r="46" spans="2:15" x14ac:dyDescent="0.25">
      <c r="B46" s="8">
        <f>Matrix!B36</f>
        <v>53</v>
      </c>
      <c r="C46" s="13">
        <f>$C$3*Matrix!C36</f>
        <v>900</v>
      </c>
      <c r="D46" s="13">
        <f>$C$3*Matrix!D36</f>
        <v>2350</v>
      </c>
      <c r="E46" s="13">
        <f>$C$3*Matrix!E36</f>
        <v>500</v>
      </c>
      <c r="F46" s="13">
        <f>$C$3*Matrix!F36</f>
        <v>250</v>
      </c>
      <c r="G46" s="13">
        <f>$C$3*Matrix!G36</f>
        <v>1000</v>
      </c>
      <c r="H46" s="13">
        <f>$C$3*Matrix!H36</f>
        <v>0</v>
      </c>
      <c r="I46" s="13">
        <f>$C$3*Matrix!I36</f>
        <v>5000</v>
      </c>
      <c r="K46" s="13">
        <f>$C$3*Matrix!K36</f>
        <v>720</v>
      </c>
      <c r="L46" s="13">
        <f>$C$3*Matrix!L36</f>
        <v>180</v>
      </c>
      <c r="M46" s="13">
        <f>$C$3*Matrix!M36</f>
        <v>0</v>
      </c>
      <c r="N46" s="13">
        <f>$C$3*Matrix!N36</f>
        <v>300</v>
      </c>
      <c r="O46" s="13">
        <f>$C$3*Matrix!O36</f>
        <v>2050</v>
      </c>
    </row>
    <row r="47" spans="2:15" x14ac:dyDescent="0.25">
      <c r="B47" s="8">
        <f>Matrix!B37</f>
        <v>54</v>
      </c>
      <c r="C47" s="13">
        <f>$C$3*Matrix!C37</f>
        <v>950</v>
      </c>
      <c r="D47" s="13">
        <f>$C$3*Matrix!D37</f>
        <v>2300</v>
      </c>
      <c r="E47" s="13">
        <f>$C$3*Matrix!E37</f>
        <v>500</v>
      </c>
      <c r="F47" s="13">
        <f>$C$3*Matrix!F37</f>
        <v>250</v>
      </c>
      <c r="G47" s="13">
        <f>$C$3*Matrix!G37</f>
        <v>1000</v>
      </c>
      <c r="H47" s="13">
        <f>$C$3*Matrix!H37</f>
        <v>0</v>
      </c>
      <c r="I47" s="13">
        <f>$C$3*Matrix!I37</f>
        <v>5000</v>
      </c>
      <c r="K47" s="13">
        <f>$C$3*Matrix!K37</f>
        <v>760.00000000000011</v>
      </c>
      <c r="L47" s="13">
        <f>$C$3*Matrix!L37</f>
        <v>190.00000000000003</v>
      </c>
      <c r="M47" s="13">
        <f>$C$3*Matrix!M37</f>
        <v>0</v>
      </c>
      <c r="N47" s="13">
        <f>$C$3*Matrix!N37</f>
        <v>274.99999999999994</v>
      </c>
      <c r="O47" s="13">
        <f>$C$3*Matrix!O37</f>
        <v>2025.0000000000002</v>
      </c>
    </row>
    <row r="48" spans="2:15" x14ac:dyDescent="0.25">
      <c r="B48" s="8">
        <f>Matrix!B38</f>
        <v>55</v>
      </c>
      <c r="C48" s="13">
        <f>$C$3*Matrix!C38</f>
        <v>1000</v>
      </c>
      <c r="D48" s="13">
        <f>$C$3*Matrix!D38</f>
        <v>2250</v>
      </c>
      <c r="E48" s="13">
        <f>$C$3*Matrix!E38</f>
        <v>500</v>
      </c>
      <c r="F48" s="13">
        <f>$C$3*Matrix!F38</f>
        <v>250</v>
      </c>
      <c r="G48" s="13">
        <f>$C$3*Matrix!G38</f>
        <v>1000</v>
      </c>
      <c r="H48" s="13">
        <f>$C$3*Matrix!H38</f>
        <v>0</v>
      </c>
      <c r="I48" s="13">
        <f>$C$3*Matrix!I38</f>
        <v>5000</v>
      </c>
      <c r="K48" s="13">
        <f>$C$3*Matrix!K38</f>
        <v>800.00000000000011</v>
      </c>
      <c r="L48" s="13">
        <f>$C$3*Matrix!L38</f>
        <v>200.00000000000003</v>
      </c>
      <c r="M48" s="13">
        <f>$C$3*Matrix!M38</f>
        <v>0</v>
      </c>
      <c r="N48" s="13">
        <f>$C$3*Matrix!N38</f>
        <v>249.99999999999994</v>
      </c>
      <c r="O48" s="13">
        <f>$C$3*Matrix!O38</f>
        <v>2000</v>
      </c>
    </row>
    <row r="49" spans="2:15" x14ac:dyDescent="0.25">
      <c r="B49" s="8">
        <f>Matrix!B39</f>
        <v>56</v>
      </c>
      <c r="C49" s="13">
        <f>$C$3*Matrix!C39</f>
        <v>1050</v>
      </c>
      <c r="D49" s="13">
        <f>$C$3*Matrix!D39</f>
        <v>2200</v>
      </c>
      <c r="E49" s="13">
        <f>$C$3*Matrix!E39</f>
        <v>500</v>
      </c>
      <c r="F49" s="13">
        <f>$C$3*Matrix!F39</f>
        <v>250</v>
      </c>
      <c r="G49" s="13">
        <f>$C$3*Matrix!G39</f>
        <v>1000</v>
      </c>
      <c r="H49" s="13">
        <f>$C$3*Matrix!H39</f>
        <v>0</v>
      </c>
      <c r="I49" s="13">
        <f>$C$3*Matrix!I39</f>
        <v>5000</v>
      </c>
      <c r="K49" s="13">
        <f>$C$3*Matrix!K39</f>
        <v>840</v>
      </c>
      <c r="L49" s="13">
        <f>$C$3*Matrix!L39</f>
        <v>210</v>
      </c>
      <c r="M49" s="13">
        <f>$C$3*Matrix!M39</f>
        <v>0</v>
      </c>
      <c r="N49" s="13">
        <f>$C$3*Matrix!N39</f>
        <v>224.99999999999991</v>
      </c>
      <c r="O49" s="13">
        <f>$C$3*Matrix!O39</f>
        <v>1975</v>
      </c>
    </row>
    <row r="50" spans="2:15" x14ac:dyDescent="0.25">
      <c r="B50" s="8">
        <f>Matrix!B40</f>
        <v>57</v>
      </c>
      <c r="C50" s="13">
        <f>$C$3*Matrix!C40</f>
        <v>1100</v>
      </c>
      <c r="D50" s="13">
        <f>$C$3*Matrix!D40</f>
        <v>2150</v>
      </c>
      <c r="E50" s="13">
        <f>$C$3*Matrix!E40</f>
        <v>500</v>
      </c>
      <c r="F50" s="13">
        <f>$C$3*Matrix!F40</f>
        <v>250</v>
      </c>
      <c r="G50" s="13">
        <f>$C$3*Matrix!G40</f>
        <v>1000</v>
      </c>
      <c r="H50" s="13">
        <f>$C$3*Matrix!H40</f>
        <v>0</v>
      </c>
      <c r="I50" s="13">
        <f>$C$3*Matrix!I40</f>
        <v>5000</v>
      </c>
      <c r="K50" s="13">
        <f>$C$3*Matrix!K40</f>
        <v>880.00000000000011</v>
      </c>
      <c r="L50" s="13">
        <f>$C$3*Matrix!L40</f>
        <v>220.00000000000003</v>
      </c>
      <c r="M50" s="13">
        <f>$C$3*Matrix!M40</f>
        <v>0</v>
      </c>
      <c r="N50" s="13">
        <f>$C$3*Matrix!N40</f>
        <v>199.99999999999989</v>
      </c>
      <c r="O50" s="13">
        <f>$C$3*Matrix!O40</f>
        <v>1950</v>
      </c>
    </row>
    <row r="51" spans="2:15" x14ac:dyDescent="0.25">
      <c r="B51" s="8">
        <f>Matrix!B41</f>
        <v>58</v>
      </c>
      <c r="C51" s="13">
        <f>$C$3*Matrix!C41</f>
        <v>1150</v>
      </c>
      <c r="D51" s="13">
        <f>$C$3*Matrix!D41</f>
        <v>2100</v>
      </c>
      <c r="E51" s="13">
        <f>$C$3*Matrix!E41</f>
        <v>500</v>
      </c>
      <c r="F51" s="13">
        <f>$C$3*Matrix!F41</f>
        <v>250</v>
      </c>
      <c r="G51" s="13">
        <f>$C$3*Matrix!G41</f>
        <v>1000</v>
      </c>
      <c r="H51" s="13">
        <f>$C$3*Matrix!H41</f>
        <v>0</v>
      </c>
      <c r="I51" s="13">
        <f>$C$3*Matrix!I41</f>
        <v>5000</v>
      </c>
      <c r="K51" s="13">
        <f>$C$3*Matrix!K41</f>
        <v>920.00000000000011</v>
      </c>
      <c r="L51" s="13">
        <f>$C$3*Matrix!L41</f>
        <v>230.00000000000003</v>
      </c>
      <c r="M51" s="13">
        <f>$C$3*Matrix!M41</f>
        <v>0</v>
      </c>
      <c r="N51" s="13">
        <f>$C$3*Matrix!N41</f>
        <v>174.99999999999989</v>
      </c>
      <c r="O51" s="13">
        <f>$C$3*Matrix!O41</f>
        <v>1925</v>
      </c>
    </row>
    <row r="52" spans="2:15" x14ac:dyDescent="0.25">
      <c r="B52" s="8">
        <f>Matrix!B42</f>
        <v>59</v>
      </c>
      <c r="C52" s="13">
        <f>$C$3*Matrix!C42</f>
        <v>1200</v>
      </c>
      <c r="D52" s="13">
        <f>$C$3*Matrix!D42</f>
        <v>2050</v>
      </c>
      <c r="E52" s="13">
        <f>$C$3*Matrix!E42</f>
        <v>500</v>
      </c>
      <c r="F52" s="13">
        <f>$C$3*Matrix!F42</f>
        <v>250</v>
      </c>
      <c r="G52" s="13">
        <f>$C$3*Matrix!G42</f>
        <v>1000</v>
      </c>
      <c r="H52" s="13">
        <f>$C$3*Matrix!H42</f>
        <v>0</v>
      </c>
      <c r="I52" s="13">
        <f>$C$3*Matrix!I42</f>
        <v>5000</v>
      </c>
      <c r="K52" s="13">
        <f>$C$3*Matrix!K42</f>
        <v>960</v>
      </c>
      <c r="L52" s="13">
        <f>$C$3*Matrix!L42</f>
        <v>240</v>
      </c>
      <c r="M52" s="13">
        <f>$C$3*Matrix!M42</f>
        <v>0</v>
      </c>
      <c r="N52" s="13">
        <f>$C$3*Matrix!N42</f>
        <v>149.99999999999986</v>
      </c>
      <c r="O52" s="13">
        <f>$C$3*Matrix!O42</f>
        <v>1900</v>
      </c>
    </row>
    <row r="53" spans="2:15" x14ac:dyDescent="0.25">
      <c r="B53" s="8">
        <f>Matrix!B43</f>
        <v>60</v>
      </c>
      <c r="C53" s="13">
        <f>$C$3*Matrix!C43</f>
        <v>1250</v>
      </c>
      <c r="D53" s="13">
        <f>$C$3*Matrix!D43</f>
        <v>1999.9999999999998</v>
      </c>
      <c r="E53" s="13">
        <f>$C$3*Matrix!E43</f>
        <v>500</v>
      </c>
      <c r="F53" s="13">
        <f>$C$3*Matrix!F43</f>
        <v>250</v>
      </c>
      <c r="G53" s="13">
        <f>$C$3*Matrix!G43</f>
        <v>1000</v>
      </c>
      <c r="H53" s="13">
        <f>$C$3*Matrix!H43</f>
        <v>0</v>
      </c>
      <c r="I53" s="13">
        <f>$C$3*Matrix!I43</f>
        <v>5000</v>
      </c>
      <c r="K53" s="13">
        <f>$C$3*Matrix!K43</f>
        <v>1000</v>
      </c>
      <c r="L53" s="13">
        <f>$C$3*Matrix!L43</f>
        <v>250</v>
      </c>
      <c r="M53" s="13">
        <f>$C$3*Matrix!M43</f>
        <v>0</v>
      </c>
      <c r="N53" s="13">
        <f>$C$3*Matrix!N43</f>
        <v>124.99999999999983</v>
      </c>
      <c r="O53" s="13">
        <f>$C$3*Matrix!O43</f>
        <v>1875</v>
      </c>
    </row>
    <row r="54" spans="2:15" x14ac:dyDescent="0.25">
      <c r="B54" s="8">
        <f>Matrix!B44</f>
        <v>61</v>
      </c>
      <c r="C54" s="13">
        <f>$C$3*Matrix!C44</f>
        <v>1300</v>
      </c>
      <c r="D54" s="13">
        <f>$C$3*Matrix!D44</f>
        <v>1949.9999999999998</v>
      </c>
      <c r="E54" s="13">
        <f>$C$3*Matrix!E44</f>
        <v>500</v>
      </c>
      <c r="F54" s="13">
        <f>$C$3*Matrix!F44</f>
        <v>250</v>
      </c>
      <c r="G54" s="13">
        <f>$C$3*Matrix!G44</f>
        <v>1000</v>
      </c>
      <c r="H54" s="13">
        <f>$C$3*Matrix!H44</f>
        <v>0</v>
      </c>
      <c r="I54" s="13">
        <f>$C$3*Matrix!I44</f>
        <v>5000</v>
      </c>
      <c r="K54" s="13">
        <f>$C$3*Matrix!K44</f>
        <v>1040</v>
      </c>
      <c r="L54" s="13">
        <f>$C$3*Matrix!L44</f>
        <v>260</v>
      </c>
      <c r="M54" s="13">
        <f>$C$3*Matrix!M44</f>
        <v>0</v>
      </c>
      <c r="N54" s="13">
        <f>$C$3*Matrix!N44</f>
        <v>99.999999999999815</v>
      </c>
      <c r="O54" s="13">
        <f>$C$3*Matrix!O44</f>
        <v>1850</v>
      </c>
    </row>
    <row r="55" spans="2:15" x14ac:dyDescent="0.25">
      <c r="B55" s="8">
        <f>Matrix!B45</f>
        <v>62</v>
      </c>
      <c r="C55" s="13">
        <f>$C$3*Matrix!C45</f>
        <v>1350</v>
      </c>
      <c r="D55" s="13">
        <f>$C$3*Matrix!D45</f>
        <v>1899.9999999999998</v>
      </c>
      <c r="E55" s="13">
        <f>$C$3*Matrix!E45</f>
        <v>500</v>
      </c>
      <c r="F55" s="13">
        <f>$C$3*Matrix!F45</f>
        <v>250</v>
      </c>
      <c r="G55" s="13">
        <f>$C$3*Matrix!G45</f>
        <v>1000</v>
      </c>
      <c r="H55" s="13">
        <f>$C$3*Matrix!H45</f>
        <v>0</v>
      </c>
      <c r="I55" s="13">
        <f>$C$3*Matrix!I45</f>
        <v>5000</v>
      </c>
      <c r="K55" s="13">
        <f>$C$3*Matrix!K45</f>
        <v>1080.0000000000002</v>
      </c>
      <c r="L55" s="13">
        <f>$C$3*Matrix!L45</f>
        <v>270.00000000000006</v>
      </c>
      <c r="M55" s="13">
        <f>$C$3*Matrix!M45</f>
        <v>0</v>
      </c>
      <c r="N55" s="13">
        <f>$C$3*Matrix!N45</f>
        <v>74.999999999999787</v>
      </c>
      <c r="O55" s="13">
        <f>$C$3*Matrix!O45</f>
        <v>1825</v>
      </c>
    </row>
    <row r="56" spans="2:15" x14ac:dyDescent="0.25">
      <c r="B56" s="8">
        <f>Matrix!B46</f>
        <v>63</v>
      </c>
      <c r="C56" s="13">
        <f>$C$3*Matrix!C46</f>
        <v>1400.0000000000002</v>
      </c>
      <c r="D56" s="13">
        <f>$C$3*Matrix!D46</f>
        <v>1849.9999999999998</v>
      </c>
      <c r="E56" s="13">
        <f>$C$3*Matrix!E46</f>
        <v>500</v>
      </c>
      <c r="F56" s="13">
        <f>$C$3*Matrix!F46</f>
        <v>250</v>
      </c>
      <c r="G56" s="13">
        <f>$C$3*Matrix!G46</f>
        <v>1000</v>
      </c>
      <c r="H56" s="13">
        <f>$C$3*Matrix!H46</f>
        <v>0</v>
      </c>
      <c r="I56" s="13">
        <f>$C$3*Matrix!I46</f>
        <v>5000</v>
      </c>
      <c r="K56" s="13">
        <f>$C$3*Matrix!K46</f>
        <v>1120.0000000000002</v>
      </c>
      <c r="L56" s="13">
        <f>$C$3*Matrix!L46</f>
        <v>280.00000000000006</v>
      </c>
      <c r="M56" s="13">
        <f>$C$3*Matrix!M46</f>
        <v>0</v>
      </c>
      <c r="N56" s="13">
        <f>$C$3*Matrix!N46</f>
        <v>49.999999999999766</v>
      </c>
      <c r="O56" s="13">
        <f>$C$3*Matrix!O46</f>
        <v>1800</v>
      </c>
    </row>
    <row r="57" spans="2:15" x14ac:dyDescent="0.25">
      <c r="B57" s="8">
        <f>Matrix!B47</f>
        <v>64</v>
      </c>
      <c r="C57" s="13">
        <f>$C$3*Matrix!C47</f>
        <v>1450</v>
      </c>
      <c r="D57" s="13">
        <f>$C$3*Matrix!D47</f>
        <v>1800.0000000000002</v>
      </c>
      <c r="E57" s="13">
        <f>$C$3*Matrix!E47</f>
        <v>500</v>
      </c>
      <c r="F57" s="13">
        <f>$C$3*Matrix!F47</f>
        <v>250</v>
      </c>
      <c r="G57" s="13">
        <f>$C$3*Matrix!G47</f>
        <v>1000</v>
      </c>
      <c r="H57" s="13">
        <f>$C$3*Matrix!H47</f>
        <v>0</v>
      </c>
      <c r="I57" s="13">
        <f>$C$3*Matrix!I47</f>
        <v>5000</v>
      </c>
      <c r="K57" s="13">
        <f>$C$3*Matrix!K47</f>
        <v>1160</v>
      </c>
      <c r="L57" s="13">
        <f>$C$3*Matrix!L47</f>
        <v>290</v>
      </c>
      <c r="M57" s="13">
        <f>$C$3*Matrix!M47</f>
        <v>0</v>
      </c>
      <c r="N57" s="13">
        <f>$C$3*Matrix!N47</f>
        <v>24.999999999999744</v>
      </c>
      <c r="O57" s="13">
        <f>$C$3*Matrix!O47</f>
        <v>1775.0000000000005</v>
      </c>
    </row>
    <row r="58" spans="2:15" x14ac:dyDescent="0.25">
      <c r="B58" s="8">
        <f>Matrix!B48</f>
        <v>65</v>
      </c>
      <c r="C58" s="13">
        <f>$C$3*Matrix!C48</f>
        <v>1500</v>
      </c>
      <c r="D58" s="13">
        <f>$C$3*Matrix!D48</f>
        <v>1750.0000000000002</v>
      </c>
      <c r="E58" s="13">
        <f>$C$3*Matrix!E48</f>
        <v>500</v>
      </c>
      <c r="F58" s="13">
        <f>$C$3*Matrix!F48</f>
        <v>250</v>
      </c>
      <c r="G58" s="13">
        <f>$C$3*Matrix!G48</f>
        <v>1000</v>
      </c>
      <c r="H58" s="13">
        <f>$C$3*Matrix!H48</f>
        <v>0</v>
      </c>
      <c r="I58" s="13">
        <f>$C$3*Matrix!I48</f>
        <v>5000</v>
      </c>
      <c r="K58" s="13">
        <f>$C$3*Matrix!K48</f>
        <v>1200</v>
      </c>
      <c r="L58" s="13">
        <f>$C$3*Matrix!L48</f>
        <v>300</v>
      </c>
      <c r="M58" s="13">
        <f>$C$3*Matrix!M48</f>
        <v>0</v>
      </c>
      <c r="N58" s="13">
        <f>$C$3*Matrix!N48</f>
        <v>0</v>
      </c>
      <c r="O58" s="13">
        <f>$C$3*Matrix!O48</f>
        <v>1750.0000000000005</v>
      </c>
    </row>
    <row r="59" spans="2:15" x14ac:dyDescent="0.25">
      <c r="B59" s="8">
        <f>Matrix!B49</f>
        <v>66</v>
      </c>
      <c r="C59" s="13">
        <f>$C$3*Matrix!C49</f>
        <v>1550</v>
      </c>
      <c r="D59" s="13">
        <f>$C$3*Matrix!D49</f>
        <v>1700.0000000000002</v>
      </c>
      <c r="E59" s="13">
        <f>$C$3*Matrix!E49</f>
        <v>500</v>
      </c>
      <c r="F59" s="13">
        <f>$C$3*Matrix!F49</f>
        <v>250</v>
      </c>
      <c r="G59" s="13">
        <f>$C$3*Matrix!G49</f>
        <v>1000</v>
      </c>
      <c r="H59" s="13">
        <f>$C$3*Matrix!H49</f>
        <v>0</v>
      </c>
      <c r="I59" s="13">
        <f>$C$3*Matrix!I49</f>
        <v>5000</v>
      </c>
      <c r="K59" s="13">
        <f>$C$3*Matrix!K49</f>
        <v>1240</v>
      </c>
      <c r="L59" s="13">
        <f>$C$3*Matrix!L49</f>
        <v>310</v>
      </c>
      <c r="M59" s="13">
        <f>$C$3*Matrix!M49</f>
        <v>0</v>
      </c>
      <c r="N59" s="13">
        <f>$C$3*Matrix!N49</f>
        <v>0</v>
      </c>
      <c r="O59" s="13">
        <f>$C$3*Matrix!O49</f>
        <v>1725.0000000000002</v>
      </c>
    </row>
    <row r="60" spans="2:15" x14ac:dyDescent="0.25">
      <c r="B60" s="8">
        <f>Matrix!B50</f>
        <v>67</v>
      </c>
      <c r="C60" s="13">
        <f>$C$3*Matrix!C50</f>
        <v>1600</v>
      </c>
      <c r="D60" s="13">
        <f>$C$3*Matrix!D50</f>
        <v>1650</v>
      </c>
      <c r="E60" s="13">
        <f>$C$3*Matrix!E50</f>
        <v>500</v>
      </c>
      <c r="F60" s="13">
        <f>$C$3*Matrix!F50</f>
        <v>250</v>
      </c>
      <c r="G60" s="13">
        <f>$C$3*Matrix!G50</f>
        <v>1000</v>
      </c>
      <c r="H60" s="13">
        <f>$C$3*Matrix!H50</f>
        <v>0</v>
      </c>
      <c r="I60" s="13">
        <f>$C$3*Matrix!I50</f>
        <v>5000</v>
      </c>
      <c r="K60" s="13">
        <f>$C$3*Matrix!K50</f>
        <v>1280</v>
      </c>
      <c r="L60" s="13">
        <f>$C$3*Matrix!L50</f>
        <v>320</v>
      </c>
      <c r="M60" s="13">
        <f>$C$3*Matrix!M50</f>
        <v>0</v>
      </c>
      <c r="N60" s="13">
        <f>$C$3*Matrix!N50</f>
        <v>0</v>
      </c>
      <c r="O60" s="13">
        <f>$C$3*Matrix!O50</f>
        <v>1700.0000000000002</v>
      </c>
    </row>
    <row r="61" spans="2:15" x14ac:dyDescent="0.25">
      <c r="B61" s="8">
        <f>Matrix!B51</f>
        <v>68</v>
      </c>
      <c r="C61" s="13">
        <f>$C$3*Matrix!C51</f>
        <v>1650</v>
      </c>
      <c r="D61" s="13">
        <f>$C$3*Matrix!D51</f>
        <v>1600</v>
      </c>
      <c r="E61" s="13">
        <f>$C$3*Matrix!E51</f>
        <v>500</v>
      </c>
      <c r="F61" s="13">
        <f>$C$3*Matrix!F51</f>
        <v>250</v>
      </c>
      <c r="G61" s="13">
        <f>$C$3*Matrix!G51</f>
        <v>1000</v>
      </c>
      <c r="H61" s="13">
        <f>$C$3*Matrix!H51</f>
        <v>0</v>
      </c>
      <c r="I61" s="13">
        <f>$C$3*Matrix!I51</f>
        <v>5000</v>
      </c>
      <c r="K61" s="13">
        <f>$C$3*Matrix!K51</f>
        <v>1320</v>
      </c>
      <c r="L61" s="13">
        <f>$C$3*Matrix!L51</f>
        <v>330</v>
      </c>
      <c r="M61" s="13">
        <f>$C$3*Matrix!M51</f>
        <v>0</v>
      </c>
      <c r="N61" s="13">
        <f>$C$3*Matrix!N51</f>
        <v>0</v>
      </c>
      <c r="O61" s="13">
        <f>$C$3*Matrix!O51</f>
        <v>1675</v>
      </c>
    </row>
    <row r="62" spans="2:15" x14ac:dyDescent="0.25">
      <c r="B62" s="8">
        <f>Matrix!B52</f>
        <v>69</v>
      </c>
      <c r="C62" s="13">
        <f>$C$3*Matrix!C52</f>
        <v>1700.0000000000002</v>
      </c>
      <c r="D62" s="13">
        <f>$C$3*Matrix!D52</f>
        <v>1550</v>
      </c>
      <c r="E62" s="13">
        <f>$C$3*Matrix!E52</f>
        <v>500</v>
      </c>
      <c r="F62" s="13">
        <f>$C$3*Matrix!F52</f>
        <v>250</v>
      </c>
      <c r="G62" s="13">
        <f>$C$3*Matrix!G52</f>
        <v>1000</v>
      </c>
      <c r="H62" s="13">
        <f>$C$3*Matrix!H52</f>
        <v>0</v>
      </c>
      <c r="I62" s="13">
        <f>$C$3*Matrix!I52</f>
        <v>5000</v>
      </c>
      <c r="K62" s="13">
        <f>$C$3*Matrix!K52</f>
        <v>1360</v>
      </c>
      <c r="L62" s="13">
        <f>$C$3*Matrix!L52</f>
        <v>340</v>
      </c>
      <c r="M62" s="13">
        <f>$C$3*Matrix!M52</f>
        <v>0</v>
      </c>
      <c r="N62" s="13">
        <f>$C$3*Matrix!N52</f>
        <v>0</v>
      </c>
      <c r="O62" s="13">
        <f>$C$3*Matrix!O52</f>
        <v>1650</v>
      </c>
    </row>
    <row r="63" spans="2:15" x14ac:dyDescent="0.25">
      <c r="B63" s="8">
        <f>Matrix!B53</f>
        <v>70</v>
      </c>
      <c r="C63" s="13">
        <f>$C$3*Matrix!C53</f>
        <v>1750</v>
      </c>
      <c r="D63" s="13">
        <f>$C$3*Matrix!D53</f>
        <v>1500</v>
      </c>
      <c r="E63" s="13">
        <f>$C$3*Matrix!E53</f>
        <v>500</v>
      </c>
      <c r="F63" s="13">
        <f>$C$3*Matrix!F53</f>
        <v>250</v>
      </c>
      <c r="G63" s="13">
        <f>$C$3*Matrix!G53</f>
        <v>1000</v>
      </c>
      <c r="H63" s="13">
        <f>$C$3*Matrix!H53</f>
        <v>0</v>
      </c>
      <c r="I63" s="13">
        <f>$C$3*Matrix!I53</f>
        <v>5000</v>
      </c>
      <c r="K63" s="13">
        <f>$C$3*Matrix!K53</f>
        <v>1399.9999999999998</v>
      </c>
      <c r="L63" s="13">
        <f>$C$3*Matrix!L53</f>
        <v>349.99999999999994</v>
      </c>
      <c r="M63" s="13">
        <f>$C$3*Matrix!M53</f>
        <v>0</v>
      </c>
      <c r="N63" s="13">
        <f>$C$3*Matrix!N53</f>
        <v>0</v>
      </c>
      <c r="O63" s="13">
        <f>$C$3*Matrix!O53</f>
        <v>1625</v>
      </c>
    </row>
    <row r="64" spans="2:15" x14ac:dyDescent="0.25">
      <c r="B64" s="8">
        <f>Matrix!B54</f>
        <v>71</v>
      </c>
      <c r="C64" s="13">
        <f>$C$3*Matrix!C54</f>
        <v>1800</v>
      </c>
      <c r="D64" s="13">
        <f>$C$3*Matrix!D54</f>
        <v>1450</v>
      </c>
      <c r="E64" s="13">
        <f>$C$3*Matrix!E54</f>
        <v>500</v>
      </c>
      <c r="F64" s="13">
        <f>$C$3*Matrix!F54</f>
        <v>250</v>
      </c>
      <c r="G64" s="13">
        <f>$C$3*Matrix!G54</f>
        <v>1000</v>
      </c>
      <c r="H64" s="13">
        <f>$C$3*Matrix!H54</f>
        <v>0</v>
      </c>
      <c r="I64" s="13">
        <f>$C$3*Matrix!I54</f>
        <v>5000</v>
      </c>
      <c r="K64" s="13">
        <f>$C$3*Matrix!K54</f>
        <v>1440</v>
      </c>
      <c r="L64" s="13">
        <f>$C$3*Matrix!L54</f>
        <v>360</v>
      </c>
      <c r="M64" s="13">
        <f>$C$3*Matrix!M54</f>
        <v>0</v>
      </c>
      <c r="N64" s="13">
        <f>$C$3*Matrix!N54</f>
        <v>0</v>
      </c>
      <c r="O64" s="13">
        <f>$C$3*Matrix!O54</f>
        <v>1600</v>
      </c>
    </row>
    <row r="65" spans="2:15" x14ac:dyDescent="0.25">
      <c r="B65" s="8">
        <f>Matrix!B55</f>
        <v>72</v>
      </c>
      <c r="C65" s="13">
        <f>$C$3*Matrix!C55</f>
        <v>1850</v>
      </c>
      <c r="D65" s="13">
        <f>$C$3*Matrix!D55</f>
        <v>1399.9999999999998</v>
      </c>
      <c r="E65" s="13">
        <f>$C$3*Matrix!E55</f>
        <v>500</v>
      </c>
      <c r="F65" s="13">
        <f>$C$3*Matrix!F55</f>
        <v>250</v>
      </c>
      <c r="G65" s="13">
        <f>$C$3*Matrix!G55</f>
        <v>1000</v>
      </c>
      <c r="H65" s="13">
        <f>$C$3*Matrix!H55</f>
        <v>0</v>
      </c>
      <c r="I65" s="13">
        <f>$C$3*Matrix!I55</f>
        <v>5000</v>
      </c>
      <c r="K65" s="13">
        <f>$C$3*Matrix!K55</f>
        <v>1480</v>
      </c>
      <c r="L65" s="13">
        <f>$C$3*Matrix!L55</f>
        <v>370</v>
      </c>
      <c r="M65" s="13">
        <f>$C$3*Matrix!M55</f>
        <v>0</v>
      </c>
      <c r="N65" s="13">
        <f>$C$3*Matrix!N55</f>
        <v>0</v>
      </c>
      <c r="O65" s="13">
        <f>$C$3*Matrix!O55</f>
        <v>1575</v>
      </c>
    </row>
    <row r="66" spans="2:15" x14ac:dyDescent="0.25">
      <c r="B66" s="8">
        <f>Matrix!B56</f>
        <v>73</v>
      </c>
      <c r="C66" s="13">
        <f>$C$3*Matrix!C56</f>
        <v>1900</v>
      </c>
      <c r="D66" s="13">
        <f>$C$3*Matrix!D56</f>
        <v>1349.9999999999998</v>
      </c>
      <c r="E66" s="13">
        <f>$C$3*Matrix!E56</f>
        <v>500</v>
      </c>
      <c r="F66" s="13">
        <f>$C$3*Matrix!F56</f>
        <v>250</v>
      </c>
      <c r="G66" s="13">
        <f>$C$3*Matrix!G56</f>
        <v>1000</v>
      </c>
      <c r="H66" s="13">
        <f>$C$3*Matrix!H56</f>
        <v>0</v>
      </c>
      <c r="I66" s="13">
        <f>$C$3*Matrix!I56</f>
        <v>5000</v>
      </c>
      <c r="K66" s="13">
        <f>$C$3*Matrix!K56</f>
        <v>1520.0000000000002</v>
      </c>
      <c r="L66" s="13">
        <f>$C$3*Matrix!L56</f>
        <v>380.00000000000006</v>
      </c>
      <c r="M66" s="13">
        <f>$C$3*Matrix!M56</f>
        <v>0</v>
      </c>
      <c r="N66" s="13">
        <f>$C$3*Matrix!N56</f>
        <v>0</v>
      </c>
      <c r="O66" s="13">
        <f>$C$3*Matrix!O56</f>
        <v>1550</v>
      </c>
    </row>
    <row r="67" spans="2:15" x14ac:dyDescent="0.25">
      <c r="B67" s="8">
        <f>Matrix!B57</f>
        <v>74</v>
      </c>
      <c r="C67" s="13">
        <f>$C$3*Matrix!C57</f>
        <v>1950</v>
      </c>
      <c r="D67" s="13">
        <f>$C$3*Matrix!D57</f>
        <v>1300</v>
      </c>
      <c r="E67" s="13">
        <f>$C$3*Matrix!E57</f>
        <v>500</v>
      </c>
      <c r="F67" s="13">
        <f>$C$3*Matrix!F57</f>
        <v>250</v>
      </c>
      <c r="G67" s="13">
        <f>$C$3*Matrix!G57</f>
        <v>1000</v>
      </c>
      <c r="H67" s="13">
        <f>$C$3*Matrix!H57</f>
        <v>0</v>
      </c>
      <c r="I67" s="13">
        <f>$C$3*Matrix!I57</f>
        <v>5000</v>
      </c>
      <c r="K67" s="13">
        <f>$C$3*Matrix!K57</f>
        <v>1560.0000000000002</v>
      </c>
      <c r="L67" s="13">
        <f>$C$3*Matrix!L57</f>
        <v>390.00000000000006</v>
      </c>
      <c r="M67" s="13">
        <f>$C$3*Matrix!M57</f>
        <v>0</v>
      </c>
      <c r="N67" s="13">
        <f>$C$3*Matrix!N57</f>
        <v>0</v>
      </c>
      <c r="O67" s="13">
        <f>$C$3*Matrix!O57</f>
        <v>1525</v>
      </c>
    </row>
    <row r="68" spans="2:15" x14ac:dyDescent="0.25">
      <c r="B68" s="8">
        <f>Matrix!B58</f>
        <v>75</v>
      </c>
      <c r="C68" s="13">
        <f>$C$3*Matrix!C58</f>
        <v>2000</v>
      </c>
      <c r="D68" s="13">
        <f>$C$3*Matrix!D58</f>
        <v>1250</v>
      </c>
      <c r="E68" s="13">
        <f>$C$3*Matrix!E58</f>
        <v>500</v>
      </c>
      <c r="F68" s="13">
        <f>$C$3*Matrix!F58</f>
        <v>250</v>
      </c>
      <c r="G68" s="13">
        <f>$C$3*Matrix!G58</f>
        <v>1000</v>
      </c>
      <c r="H68" s="13">
        <f>$C$3*Matrix!H58</f>
        <v>0</v>
      </c>
      <c r="I68" s="13">
        <f>$C$3*Matrix!I58</f>
        <v>5000</v>
      </c>
      <c r="K68" s="13">
        <f>$C$3*Matrix!K58</f>
        <v>1600.0000000000002</v>
      </c>
      <c r="L68" s="13">
        <f>$C$3*Matrix!L58</f>
        <v>400.00000000000006</v>
      </c>
      <c r="M68" s="13">
        <f>$C$3*Matrix!M58</f>
        <v>0</v>
      </c>
      <c r="N68" s="13">
        <f>$C$3*Matrix!N58</f>
        <v>0</v>
      </c>
      <c r="O68" s="13">
        <f>$C$3*Matrix!O58</f>
        <v>1500</v>
      </c>
    </row>
    <row r="69" spans="2:15" x14ac:dyDescent="0.25">
      <c r="B69" s="8">
        <f>Matrix!B59</f>
        <v>76</v>
      </c>
      <c r="C69" s="13">
        <f>$C$3*Matrix!C59</f>
        <v>2050</v>
      </c>
      <c r="D69" s="13">
        <f>$C$3*Matrix!D59</f>
        <v>1200</v>
      </c>
      <c r="E69" s="13">
        <f>$C$3*Matrix!E59</f>
        <v>500</v>
      </c>
      <c r="F69" s="13">
        <f>$C$3*Matrix!F59</f>
        <v>250</v>
      </c>
      <c r="G69" s="13">
        <f>$C$3*Matrix!G59</f>
        <v>1000</v>
      </c>
      <c r="H69" s="13">
        <f>$C$3*Matrix!H59</f>
        <v>0</v>
      </c>
      <c r="I69" s="13">
        <f>$C$3*Matrix!I59</f>
        <v>5000</v>
      </c>
      <c r="K69" s="13">
        <f>$C$3*Matrix!K59</f>
        <v>1640</v>
      </c>
      <c r="L69" s="13">
        <f>$C$3*Matrix!L59</f>
        <v>410</v>
      </c>
      <c r="M69" s="13">
        <f>$C$3*Matrix!M59</f>
        <v>0</v>
      </c>
      <c r="N69" s="13">
        <f>$C$3*Matrix!N59</f>
        <v>0</v>
      </c>
      <c r="O69" s="13">
        <f>$C$3*Matrix!O59</f>
        <v>1475</v>
      </c>
    </row>
    <row r="70" spans="2:15" x14ac:dyDescent="0.25">
      <c r="B70" s="8">
        <f>Matrix!B60</f>
        <v>77</v>
      </c>
      <c r="C70" s="13">
        <f>$C$3*Matrix!C60</f>
        <v>2100</v>
      </c>
      <c r="D70" s="13">
        <f>$C$3*Matrix!D60</f>
        <v>1150</v>
      </c>
      <c r="E70" s="13">
        <f>$C$3*Matrix!E60</f>
        <v>500</v>
      </c>
      <c r="F70" s="13">
        <f>$C$3*Matrix!F60</f>
        <v>250</v>
      </c>
      <c r="G70" s="13">
        <f>$C$3*Matrix!G60</f>
        <v>1000</v>
      </c>
      <c r="H70" s="13">
        <f>$C$3*Matrix!H60</f>
        <v>0</v>
      </c>
      <c r="I70" s="13">
        <f>$C$3*Matrix!I60</f>
        <v>5000</v>
      </c>
      <c r="K70" s="13">
        <f>$C$3*Matrix!K60</f>
        <v>1680</v>
      </c>
      <c r="L70" s="13">
        <f>$C$3*Matrix!L60</f>
        <v>420</v>
      </c>
      <c r="M70" s="13">
        <f>$C$3*Matrix!M60</f>
        <v>0</v>
      </c>
      <c r="N70" s="13">
        <f>$C$3*Matrix!N60</f>
        <v>0</v>
      </c>
      <c r="O70" s="13">
        <f>$C$3*Matrix!O60</f>
        <v>1450</v>
      </c>
    </row>
    <row r="71" spans="2:15" x14ac:dyDescent="0.25">
      <c r="B71" s="8">
        <f>Matrix!B61</f>
        <v>78</v>
      </c>
      <c r="C71" s="13">
        <f>$C$3*Matrix!C61</f>
        <v>2150</v>
      </c>
      <c r="D71" s="13">
        <f>$C$3*Matrix!D61</f>
        <v>1099.9999999999998</v>
      </c>
      <c r="E71" s="13">
        <f>$C$3*Matrix!E61</f>
        <v>500</v>
      </c>
      <c r="F71" s="13">
        <f>$C$3*Matrix!F61</f>
        <v>250</v>
      </c>
      <c r="G71" s="13">
        <f>$C$3*Matrix!G61</f>
        <v>1000</v>
      </c>
      <c r="H71" s="13">
        <f>$C$3*Matrix!H61</f>
        <v>0</v>
      </c>
      <c r="I71" s="13">
        <f>$C$3*Matrix!I61</f>
        <v>5000</v>
      </c>
      <c r="K71" s="13">
        <f>$C$3*Matrix!K61</f>
        <v>1720.0000000000002</v>
      </c>
      <c r="L71" s="13">
        <f>$C$3*Matrix!L61</f>
        <v>430.00000000000006</v>
      </c>
      <c r="M71" s="13">
        <f>$C$3*Matrix!M61</f>
        <v>0</v>
      </c>
      <c r="N71" s="13">
        <f>$C$3*Matrix!N61</f>
        <v>0</v>
      </c>
      <c r="O71" s="13">
        <f>$C$3*Matrix!O61</f>
        <v>1424.9999999999998</v>
      </c>
    </row>
    <row r="72" spans="2:15" x14ac:dyDescent="0.25">
      <c r="B72" s="8">
        <f>Matrix!B62</f>
        <v>79</v>
      </c>
      <c r="C72" s="13">
        <f>$C$3*Matrix!C62</f>
        <v>2200</v>
      </c>
      <c r="D72" s="13">
        <f>$C$3*Matrix!D62</f>
        <v>1049.9999999999998</v>
      </c>
      <c r="E72" s="13">
        <f>$C$3*Matrix!E62</f>
        <v>500</v>
      </c>
      <c r="F72" s="13">
        <f>$C$3*Matrix!F62</f>
        <v>250</v>
      </c>
      <c r="G72" s="13">
        <f>$C$3*Matrix!G62</f>
        <v>1000</v>
      </c>
      <c r="H72" s="13">
        <f>$C$3*Matrix!H62</f>
        <v>0</v>
      </c>
      <c r="I72" s="13">
        <f>$C$3*Matrix!I62</f>
        <v>5000</v>
      </c>
      <c r="K72" s="13">
        <f>$C$3*Matrix!K62</f>
        <v>1760.0000000000002</v>
      </c>
      <c r="L72" s="13">
        <f>$C$3*Matrix!L62</f>
        <v>440.00000000000006</v>
      </c>
      <c r="M72" s="13">
        <f>$C$3*Matrix!M62</f>
        <v>0</v>
      </c>
      <c r="N72" s="13">
        <f>$C$3*Matrix!N62</f>
        <v>0</v>
      </c>
      <c r="O72" s="13">
        <f>$C$3*Matrix!O62</f>
        <v>1399.9999999999998</v>
      </c>
    </row>
    <row r="73" spans="2:15" x14ac:dyDescent="0.25">
      <c r="B73" s="8">
        <f>Matrix!B63</f>
        <v>80</v>
      </c>
      <c r="C73" s="13">
        <f>$C$3*Matrix!C63</f>
        <v>2250</v>
      </c>
      <c r="D73" s="13">
        <f>$C$3*Matrix!D63</f>
        <v>1000</v>
      </c>
      <c r="E73" s="13">
        <f>$C$3*Matrix!E63</f>
        <v>500</v>
      </c>
      <c r="F73" s="13">
        <f>$C$3*Matrix!F63</f>
        <v>250</v>
      </c>
      <c r="G73" s="13">
        <f>$C$3*Matrix!G63</f>
        <v>1000</v>
      </c>
      <c r="H73" s="13">
        <f>$C$3*Matrix!H63</f>
        <v>0</v>
      </c>
      <c r="I73" s="13">
        <f>$C$3*Matrix!I63</f>
        <v>5000</v>
      </c>
      <c r="K73" s="13">
        <f>$C$3*Matrix!K63</f>
        <v>1800.0000000000002</v>
      </c>
      <c r="L73" s="13">
        <f>$C$3*Matrix!L63</f>
        <v>450.00000000000006</v>
      </c>
      <c r="M73" s="13">
        <f>$C$3*Matrix!M63</f>
        <v>0</v>
      </c>
      <c r="N73" s="13">
        <f>$C$3*Matrix!N63</f>
        <v>0</v>
      </c>
      <c r="O73" s="13">
        <f>$C$3*Matrix!O63</f>
        <v>1375</v>
      </c>
    </row>
  </sheetData>
  <mergeCells count="3">
    <mergeCell ref="A3:B3"/>
    <mergeCell ref="A4:B4"/>
    <mergeCell ref="A5:B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EEA26-CE83-4F65-A619-0F47D9B25137}">
  <dimension ref="A1"/>
  <sheetViews>
    <sheetView showGridLines="0" workbookViewId="0">
      <selection activeCell="P13" sqref="P13"/>
    </sheetView>
  </sheetViews>
  <sheetFormatPr baseColWidth="10" defaultRowHeight="15" x14ac:dyDescent="0.25"/>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Start</vt:lpstr>
      <vt:lpstr>Matrix</vt:lpstr>
      <vt:lpstr>Rechner</vt:lpstr>
      <vt:lpstr>Coaching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Mini-Desktop</dc:creator>
  <cp:lastModifiedBy>Christian Baier</cp:lastModifiedBy>
  <dcterms:created xsi:type="dcterms:W3CDTF">2015-06-05T18:19:34Z</dcterms:created>
  <dcterms:modified xsi:type="dcterms:W3CDTF">2023-12-17T05:51:58Z</dcterms:modified>
</cp:coreProperties>
</file>